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855" activeTab="7"/>
  </bookViews>
  <sheets>
    <sheet name="1A" sheetId="1" r:id="rId1"/>
    <sheet name="1B" sheetId="2" r:id="rId2"/>
    <sheet name="1C" sheetId="3" r:id="rId3"/>
    <sheet name="2A" sheetId="4" r:id="rId4"/>
    <sheet name="2B" sheetId="5" r:id="rId5"/>
    <sheet name="2C" sheetId="6" r:id="rId6"/>
    <sheet name="3A" sheetId="7" r:id="rId7"/>
    <sheet name="3B" sheetId="8" r:id="rId8"/>
  </sheets>
  <definedNames>
    <definedName name="_xlnm.Print_Area" localSheetId="0">'1A'!$A$1:$I$42</definedName>
    <definedName name="_xlnm.Print_Area" localSheetId="1">'1B'!$C$1:$I$51</definedName>
    <definedName name="_xlnm.Print_Area" localSheetId="2">'1C'!$C$1:$I$47</definedName>
    <definedName name="_xlnm.Print_Area" localSheetId="3">'2A'!$A$1:$I$48</definedName>
    <definedName name="_xlnm.Print_Area" localSheetId="4">'2B'!$A$1:$I$49</definedName>
    <definedName name="_xlnm.Print_Area" localSheetId="5">'2C'!$A$1:$I$42</definedName>
    <definedName name="_xlnm.Print_Area" localSheetId="6">'3A'!$A$1:$I$49</definedName>
    <definedName name="_xlnm.Print_Area" localSheetId="7">'3B'!$C$1:$I$47</definedName>
  </definedNames>
  <calcPr calcId="125725"/>
</workbook>
</file>

<file path=xl/calcChain.xml><?xml version="1.0" encoding="utf-8"?>
<calcChain xmlns="http://schemas.openxmlformats.org/spreadsheetml/2006/main">
  <c r="I43" i="8"/>
  <c r="I44" s="1"/>
  <c r="B43"/>
  <c r="I42"/>
  <c r="I37"/>
  <c r="I39" s="1"/>
  <c r="B37"/>
  <c r="I33"/>
  <c r="I35" s="1"/>
  <c r="B33"/>
  <c r="I29"/>
  <c r="I28"/>
  <c r="I27"/>
  <c r="A27"/>
  <c r="I26"/>
  <c r="A26"/>
  <c r="I25"/>
  <c r="A25"/>
  <c r="I24"/>
  <c r="A24"/>
  <c r="I23"/>
  <c r="A23"/>
  <c r="I22"/>
  <c r="A22"/>
  <c r="I21"/>
  <c r="A21"/>
  <c r="A20"/>
  <c r="I18"/>
  <c r="A18"/>
  <c r="I17"/>
  <c r="A17"/>
  <c r="I16"/>
  <c r="A16"/>
  <c r="I15"/>
  <c r="I30" s="1"/>
  <c r="A15"/>
  <c r="I45" l="1"/>
  <c r="I46" i="7" l="1"/>
  <c r="I45"/>
  <c r="B45"/>
  <c r="I44"/>
  <c r="I41"/>
  <c r="I39"/>
  <c r="B39"/>
  <c r="I35"/>
  <c r="I37" s="1"/>
  <c r="B35"/>
  <c r="I31"/>
  <c r="I30"/>
  <c r="I29"/>
  <c r="I28"/>
  <c r="A28"/>
  <c r="I27"/>
  <c r="A27"/>
  <c r="I26"/>
  <c r="A26"/>
  <c r="I25"/>
  <c r="A25"/>
  <c r="I24"/>
  <c r="A24"/>
  <c r="I23"/>
  <c r="A23"/>
  <c r="I22"/>
  <c r="A22"/>
  <c r="I21"/>
  <c r="A21"/>
  <c r="I20"/>
  <c r="A20"/>
  <c r="A19"/>
  <c r="A18"/>
  <c r="I17"/>
  <c r="A17"/>
  <c r="I16"/>
  <c r="A16"/>
  <c r="I15"/>
  <c r="I32" s="1"/>
  <c r="A15"/>
  <c r="I47" l="1"/>
  <c r="I39" i="6" l="1"/>
  <c r="I38"/>
  <c r="I37"/>
  <c r="B37"/>
  <c r="I34"/>
  <c r="I33"/>
  <c r="B33"/>
  <c r="I30"/>
  <c r="I31" s="1"/>
  <c r="B30"/>
  <c r="I26"/>
  <c r="I25"/>
  <c r="A25"/>
  <c r="I24"/>
  <c r="I23"/>
  <c r="A23"/>
  <c r="I22"/>
  <c r="A22"/>
  <c r="I21"/>
  <c r="A21"/>
  <c r="I20"/>
  <c r="A20"/>
  <c r="I19"/>
  <c r="A19"/>
  <c r="I18"/>
  <c r="A17"/>
  <c r="A16"/>
  <c r="I15"/>
  <c r="A15"/>
  <c r="I14"/>
  <c r="I27" s="1"/>
  <c r="A14"/>
  <c r="I40" l="1"/>
  <c r="I46" i="5" l="1"/>
  <c r="I45"/>
  <c r="I44"/>
  <c r="B44"/>
  <c r="I41"/>
  <c r="I40"/>
  <c r="B40"/>
  <c r="I37"/>
  <c r="I38" s="1"/>
  <c r="B37"/>
  <c r="I33"/>
  <c r="I32"/>
  <c r="I31"/>
  <c r="A31"/>
  <c r="I30"/>
  <c r="I29"/>
  <c r="A29"/>
  <c r="I28"/>
  <c r="A28"/>
  <c r="I27"/>
  <c r="A27"/>
  <c r="I26"/>
  <c r="A26"/>
  <c r="I25"/>
  <c r="A25"/>
  <c r="I24"/>
  <c r="A24"/>
  <c r="I23"/>
  <c r="A23"/>
  <c r="I22"/>
  <c r="A22"/>
  <c r="I21"/>
  <c r="A21"/>
  <c r="I20"/>
  <c r="A20"/>
  <c r="I19"/>
  <c r="A19"/>
  <c r="I18"/>
  <c r="A17"/>
  <c r="A16"/>
  <c r="I15"/>
  <c r="I34" s="1"/>
  <c r="I47" s="1"/>
  <c r="A15"/>
  <c r="I14"/>
  <c r="B14"/>
  <c r="A14"/>
  <c r="I44" i="4" l="1"/>
  <c r="B44"/>
  <c r="I43"/>
  <c r="I45" s="1"/>
  <c r="I39"/>
  <c r="I40" s="1"/>
  <c r="B39"/>
  <c r="I37"/>
  <c r="I36"/>
  <c r="B36"/>
  <c r="I32"/>
  <c r="I31"/>
  <c r="I30"/>
  <c r="I29"/>
  <c r="I28"/>
  <c r="A28"/>
  <c r="I27"/>
  <c r="A27"/>
  <c r="I26"/>
  <c r="A26"/>
  <c r="I25"/>
  <c r="A25"/>
  <c r="I24"/>
  <c r="A24"/>
  <c r="I23"/>
  <c r="A23"/>
  <c r="I22"/>
  <c r="A22"/>
  <c r="I21"/>
  <c r="A21"/>
  <c r="I20"/>
  <c r="A20"/>
  <c r="I19"/>
  <c r="A19"/>
  <c r="I18"/>
  <c r="A17"/>
  <c r="A16"/>
  <c r="I15"/>
  <c r="I33" s="1"/>
  <c r="I46" s="1"/>
  <c r="A15"/>
  <c r="I44" i="3" l="1"/>
  <c r="I43"/>
  <c r="B43"/>
  <c r="I42"/>
  <c r="I39"/>
  <c r="I38"/>
  <c r="B38"/>
  <c r="I35"/>
  <c r="I36" s="1"/>
  <c r="B35"/>
  <c r="I31"/>
  <c r="I30"/>
  <c r="I29"/>
  <c r="A29"/>
  <c r="I28"/>
  <c r="I27"/>
  <c r="A27"/>
  <c r="I26"/>
  <c r="A26"/>
  <c r="I25"/>
  <c r="A25"/>
  <c r="I24"/>
  <c r="A24"/>
  <c r="I23"/>
  <c r="A23"/>
  <c r="I22"/>
  <c r="A22"/>
  <c r="I21"/>
  <c r="A21"/>
  <c r="I20"/>
  <c r="A20"/>
  <c r="I19"/>
  <c r="A18"/>
  <c r="A17"/>
  <c r="I16"/>
  <c r="A16"/>
  <c r="I15"/>
  <c r="I32" s="1"/>
  <c r="I45" s="1"/>
  <c r="A15"/>
  <c r="I14"/>
  <c r="A14"/>
  <c r="I48" i="2" l="1"/>
  <c r="I47"/>
  <c r="B47"/>
  <c r="I46"/>
  <c r="I43"/>
  <c r="I42"/>
  <c r="B42"/>
  <c r="I38"/>
  <c r="I40" s="1"/>
  <c r="B38"/>
  <c r="I34"/>
  <c r="I33"/>
  <c r="I32"/>
  <c r="I31"/>
  <c r="I30"/>
  <c r="I29"/>
  <c r="I28"/>
  <c r="I27"/>
  <c r="I26"/>
  <c r="I25"/>
  <c r="I24"/>
  <c r="I23"/>
  <c r="I22"/>
  <c r="I21"/>
  <c r="I20"/>
  <c r="I17"/>
  <c r="I16"/>
  <c r="I15"/>
  <c r="I14"/>
  <c r="I35" s="1"/>
  <c r="I49" l="1"/>
  <c r="I38" i="1" l="1"/>
  <c r="B38"/>
  <c r="I37"/>
  <c r="I39" s="1"/>
  <c r="I32"/>
  <c r="I34" s="1"/>
  <c r="B32"/>
  <c r="I28"/>
  <c r="I30" s="1"/>
  <c r="B28"/>
  <c r="Q25"/>
  <c r="I24"/>
  <c r="A24"/>
  <c r="I23"/>
  <c r="A23"/>
  <c r="I22"/>
  <c r="A22"/>
  <c r="I21"/>
  <c r="A21"/>
  <c r="I20"/>
  <c r="A20"/>
  <c r="I19"/>
  <c r="A19"/>
  <c r="I18"/>
  <c r="A18"/>
  <c r="A17"/>
  <c r="A16"/>
  <c r="I15"/>
  <c r="I25" s="1"/>
  <c r="A15"/>
  <c r="I40" l="1"/>
</calcChain>
</file>

<file path=xl/sharedStrings.xml><?xml version="1.0" encoding="utf-8"?>
<sst xmlns="http://schemas.openxmlformats.org/spreadsheetml/2006/main" count="578" uniqueCount="122">
  <si>
    <t>The IL&amp;FS Financial Centre, 7th Floor, Plot C-22, G-Block, Bandra Kurla Complex, Bandra East, Mumbai-400051 (www.ilfsinfrafund.com)</t>
  </si>
  <si>
    <t>IL&amp;FS  Infrastructure Debt Fund Series 1A</t>
  </si>
  <si>
    <t>Monthly  Portfolio statement as on January 31, 2019</t>
  </si>
  <si>
    <t>Sr. No.</t>
  </si>
  <si>
    <t>Name of Instrument</t>
  </si>
  <si>
    <t>Rating</t>
  </si>
  <si>
    <t>ISIN</t>
  </si>
  <si>
    <t>Quantity</t>
  </si>
  <si>
    <t>Market value</t>
  </si>
  <si>
    <t>% to Net Assets</t>
  </si>
  <si>
    <r>
      <t>(</t>
    </r>
    <r>
      <rPr>
        <b/>
        <sz val="12"/>
        <color indexed="9"/>
        <rFont val="Rupee Foradian"/>
        <family val="2"/>
      </rPr>
      <t>`</t>
    </r>
    <r>
      <rPr>
        <b/>
        <sz val="12"/>
        <color indexed="9"/>
        <rFont val="Times New Roman"/>
        <family val="1"/>
      </rPr>
      <t xml:space="preserve"> In lakhs)</t>
    </r>
  </si>
  <si>
    <t>Debt Instrument-Listed</t>
  </si>
  <si>
    <t>IL&amp;FS Wind Energy Limited</t>
  </si>
  <si>
    <t>ICRA C-</t>
  </si>
  <si>
    <t>INE810V08023</t>
  </si>
  <si>
    <t>Debt Instrument-Privately Placed-Unlisted</t>
  </si>
  <si>
    <t>DB Power (Madhya Pradesh) Limited</t>
  </si>
  <si>
    <t>Unrated</t>
  </si>
  <si>
    <t>INE076M07014</t>
  </si>
  <si>
    <t>Abhitech Developers Private Limited</t>
  </si>
  <si>
    <t>INE683V07026</t>
  </si>
  <si>
    <t>Clean Max Enviro Energy Solutions Private Limited</t>
  </si>
  <si>
    <t>ICRA BBB+</t>
  </si>
  <si>
    <t>INE647U07015</t>
  </si>
  <si>
    <t>INE01F007012</t>
  </si>
  <si>
    <t>Bhilangana Hydro Power Limited</t>
  </si>
  <si>
    <t>CARE A</t>
  </si>
  <si>
    <t>INE453I07153</t>
  </si>
  <si>
    <t>CARE A- (SO)</t>
  </si>
  <si>
    <t>INE437M07034</t>
  </si>
  <si>
    <t>INE453I07161</t>
  </si>
  <si>
    <t>Total</t>
  </si>
  <si>
    <t>Money Market Instruments</t>
  </si>
  <si>
    <t>Collateralised Borrowing &amp; Lending Obligation (CBLO)</t>
  </si>
  <si>
    <t>CBLO Margin</t>
  </si>
  <si>
    <t>Others</t>
  </si>
  <si>
    <t>Net Receivable/(Payable)</t>
  </si>
  <si>
    <t>Cash &amp; Cash Equivalents</t>
  </si>
  <si>
    <t>Grand Total</t>
  </si>
  <si>
    <t>Mutual Fund investments are subject to market risks, read all scheme related documents carefully</t>
  </si>
  <si>
    <t>GHV Hospitality (India) Private Limited</t>
  </si>
  <si>
    <t>AMRI Hospital Limited</t>
  </si>
  <si>
    <t>IL&amp;FS  Infrastructure Debt Fund Series 1B</t>
  </si>
  <si>
    <t>IL&amp;FS  Infrastructure Debt Fund Series 1BIL&amp;FS Solar Power Limited</t>
  </si>
  <si>
    <t>IL&amp;FS Solar Power Limited</t>
  </si>
  <si>
    <t>ICRA BB+ (SO)</t>
  </si>
  <si>
    <t>INE656Y08016</t>
  </si>
  <si>
    <t>IL&amp;FS  Infrastructure Debt Fund Series 1BIL&amp;FS Wind Energy Limited</t>
  </si>
  <si>
    <t>INE810V08031</t>
  </si>
  <si>
    <t>IL&amp;FS  Infrastructure Debt Fund Series 1BIL&amp;FS Wind Energy Limited.</t>
  </si>
  <si>
    <t>Bhilwara Green Energy Limited</t>
  </si>
  <si>
    <t>ICRA BBB</t>
  </si>
  <si>
    <t>INE030N07027</t>
  </si>
  <si>
    <t>IL&amp;FS  Infrastructure Debt Fund Series 1BBhilwara Green Energy Limited</t>
  </si>
  <si>
    <t>Williamson Magor &amp; Co. Limited</t>
  </si>
  <si>
    <t>INE210A07014</t>
  </si>
  <si>
    <t>IL&amp;FS  Infrastructure Debt Fund Series 1BBhilangana Hydro Power Limited</t>
  </si>
  <si>
    <t>IL&amp;FS  Infrastructure Debt Fund Series 1BAD Hydro Power Limited</t>
  </si>
  <si>
    <t>AD Hydro Power Ltd</t>
  </si>
  <si>
    <t>IND A(SO)</t>
  </si>
  <si>
    <t>INE572H07020</t>
  </si>
  <si>
    <t>IL&amp;FS  Infrastructure Debt Fund Series 1BBG Wind Power Limited</t>
  </si>
  <si>
    <t>IL&amp;FS  Infrastructure Debt Fund Series 1BGHV Hospitality India Pvt Limited</t>
  </si>
  <si>
    <t>INE683V07018</t>
  </si>
  <si>
    <t>IL&amp;FS  Infrastructure Debt Fund Series 1B Babcock Borsig Limited</t>
  </si>
  <si>
    <t>IL&amp;FS  Infrastructure Debt Fund Series 1BAMRI Hospitals Limited</t>
  </si>
  <si>
    <t>BG Wind Power Limited</t>
  </si>
  <si>
    <t>CARE BBB-</t>
  </si>
  <si>
    <t>INE131S07022</t>
  </si>
  <si>
    <t>IL&amp;FS  Infrastructure Debt Fund Series 1BAbhitech Developers Private Limited</t>
  </si>
  <si>
    <t>Babcock Borsing Limited</t>
  </si>
  <si>
    <t>INE434K07019</t>
  </si>
  <si>
    <t>IL&amp;FS  Infrastructure Debt Fund Series 1BWilliamson Magor &amp; Co. Limited</t>
  </si>
  <si>
    <t>INE453I07146</t>
  </si>
  <si>
    <t>Time Technoplast Limited</t>
  </si>
  <si>
    <t>CRISIL (AA-)</t>
  </si>
  <si>
    <t>Applied For</t>
  </si>
  <si>
    <t>INE453I07138</t>
  </si>
  <si>
    <t>INE434K07027</t>
  </si>
  <si>
    <t>INE437M07042</t>
  </si>
  <si>
    <t>Sector / Rating</t>
  </si>
  <si>
    <t>Percent</t>
  </si>
  <si>
    <t>CRISIL A1+</t>
  </si>
  <si>
    <t>India Rating BBB+</t>
  </si>
  <si>
    <t>Cash &amp; Equivalent</t>
  </si>
  <si>
    <t>Net Receivable/Payable</t>
  </si>
  <si>
    <t>IL&amp;FS  Infrastructure Debt Fund Series 1C</t>
  </si>
  <si>
    <t>INE030N07035</t>
  </si>
  <si>
    <t>INE810V08015</t>
  </si>
  <si>
    <t>Kanchanjunga Power Company Private Limited</t>
  </si>
  <si>
    <t>CARE BBB+</t>
  </si>
  <si>
    <t>INE117N07014</t>
  </si>
  <si>
    <t>INE572H07038</t>
  </si>
  <si>
    <t>INE437M07059</t>
  </si>
  <si>
    <t>Electrolsteel Casting Ltd</t>
  </si>
  <si>
    <t>BWR A+</t>
  </si>
  <si>
    <t>INE086A07141</t>
  </si>
  <si>
    <t>IL&amp;FS  Infrastructure Debt Fund Series 2A</t>
  </si>
  <si>
    <t>Tanglin Developments Limited</t>
  </si>
  <si>
    <t>BWR A+ (SO)</t>
  </si>
  <si>
    <t>INE311I07088</t>
  </si>
  <si>
    <t>INE311I07096</t>
  </si>
  <si>
    <t>INE117N07022</t>
  </si>
  <si>
    <t>Janaadhar (India) Private Limited</t>
  </si>
  <si>
    <t>[ICRA]BBB -</t>
  </si>
  <si>
    <t>INE882W07014</t>
  </si>
  <si>
    <t>INE882W07022</t>
  </si>
  <si>
    <t>Kaynes Technology India Private Limited</t>
  </si>
  <si>
    <t>CRISIL BBB -</t>
  </si>
  <si>
    <t>INE918Z07019</t>
  </si>
  <si>
    <t>INE437M07067</t>
  </si>
  <si>
    <t>IL&amp;FS  Infrastructure Debt Fund Series 2B</t>
  </si>
  <si>
    <t>INE437M07075</t>
  </si>
  <si>
    <t>INE117N07030</t>
  </si>
  <si>
    <t>IL&amp;FS  Infrastructure Debt Fund Series 2C</t>
  </si>
  <si>
    <t>INE437M07083</t>
  </si>
  <si>
    <t>INE117N07048</t>
  </si>
  <si>
    <t xml:space="preserve">Collateralised Borrowing &amp; Lending Obligation </t>
  </si>
  <si>
    <t>IL&amp;FS  Infrastructure Debt Fund Series 3A</t>
  </si>
  <si>
    <t>INE453I07120</t>
  </si>
  <si>
    <t>ICRA BBB -</t>
  </si>
  <si>
    <t>IL&amp;FS  Infrastructure Debt Fund Series 3B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</si>
</sst>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(* #,##0_);_(* \(#,##0\);_(* &quot;-&quot;??_);_(@_)"/>
    <numFmt numFmtId="166" formatCode="_ * #,##0_)_£_ ;_ * \(#,##0\)_£_ ;_ * &quot;-&quot;??_)_£_ ;_ @_ "/>
    <numFmt numFmtId="167" formatCode="#,##0.00_ ;\-#,##0.00\ "/>
  </numFmts>
  <fonts count="27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2"/>
      <color indexed="62"/>
      <name val="Times New Roman"/>
      <family val="1"/>
    </font>
    <font>
      <sz val="12"/>
      <color indexed="62"/>
      <name val="Times New Roman"/>
      <family val="1"/>
    </font>
    <font>
      <b/>
      <sz val="12"/>
      <color indexed="9"/>
      <name val="Rupee Foradian"/>
      <family val="2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4" applyNumberFormat="0" applyAlignment="0" applyProtection="0"/>
    <xf numFmtId="0" fontId="15" fillId="7" borderId="7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4" applyNumberFormat="0" applyAlignment="0" applyProtection="0"/>
    <xf numFmtId="0" fontId="22" fillId="0" borderId="6" applyNumberFormat="0" applyFill="0" applyAlignment="0" applyProtection="0"/>
    <xf numFmtId="0" fontId="23" fillId="4" borderId="0" applyNumberFormat="0" applyBorder="0" applyAlignment="0" applyProtection="0"/>
    <xf numFmtId="0" fontId="1" fillId="0" borderId="0"/>
    <xf numFmtId="0" fontId="11" fillId="0" borderId="0"/>
    <xf numFmtId="0" fontId="11" fillId="8" borderId="8" applyNumberFormat="0" applyFont="0" applyAlignment="0" applyProtection="0"/>
    <xf numFmtId="0" fontId="24" fillId="6" borderId="5" applyNumberFormat="0" applyAlignment="0" applyProtection="0"/>
    <xf numFmtId="9" fontId="1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0" applyFont="1" applyFill="1" applyBorder="1"/>
    <xf numFmtId="165" fontId="2" fillId="0" borderId="0" xfId="1" applyNumberFormat="1" applyFont="1" applyFill="1" applyBorder="1"/>
    <xf numFmtId="10" fontId="2" fillId="0" borderId="0" xfId="2" applyNumberFormat="1" applyFont="1" applyFill="1" applyBorder="1"/>
    <xf numFmtId="0" fontId="2" fillId="0" borderId="0" xfId="0" applyFont="1" applyBorder="1"/>
    <xf numFmtId="10" fontId="2" fillId="0" borderId="0" xfId="2" applyNumberFormat="1" applyFont="1" applyBorder="1"/>
    <xf numFmtId="0" fontId="2" fillId="0" borderId="13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0" fontId="2" fillId="0" borderId="14" xfId="2" applyNumberFormat="1" applyFont="1" applyFill="1" applyBorder="1" applyAlignment="1">
      <alignment horizontal="right"/>
    </xf>
    <xf numFmtId="166" fontId="3" fillId="33" borderId="0" xfId="1" applyNumberFormat="1" applyFont="1" applyFill="1" applyBorder="1" applyAlignment="1">
      <alignment horizontal="center" vertical="top" wrapText="1"/>
    </xf>
    <xf numFmtId="39" fontId="3" fillId="33" borderId="0" xfId="1" applyNumberFormat="1" applyFont="1" applyFill="1" applyBorder="1" applyAlignment="1">
      <alignment horizontal="center" vertical="top" wrapText="1"/>
    </xf>
    <xf numFmtId="164" fontId="3" fillId="0" borderId="0" xfId="1" applyFont="1" applyFill="1" applyBorder="1" applyAlignment="1">
      <alignment horizontal="center" vertical="top" wrapText="1"/>
    </xf>
    <xf numFmtId="10" fontId="2" fillId="0" borderId="0" xfId="0" applyNumberFormat="1" applyFont="1" applyBorder="1"/>
    <xf numFmtId="0" fontId="2" fillId="0" borderId="13" xfId="0" applyFont="1" applyFill="1" applyBorder="1"/>
    <xf numFmtId="39" fontId="2" fillId="0" borderId="0" xfId="0" applyNumberFormat="1" applyFont="1" applyFill="1" applyBorder="1"/>
    <xf numFmtId="10" fontId="2" fillId="0" borderId="14" xfId="0" applyNumberFormat="1" applyFont="1" applyFill="1" applyBorder="1"/>
    <xf numFmtId="0" fontId="7" fillId="0" borderId="0" xfId="0" applyFont="1" applyFill="1" applyBorder="1"/>
    <xf numFmtId="0" fontId="2" fillId="0" borderId="0" xfId="0" applyFont="1"/>
    <xf numFmtId="4" fontId="2" fillId="0" borderId="0" xfId="0" applyNumberFormat="1" applyFont="1" applyFill="1" applyBorder="1"/>
    <xf numFmtId="0" fontId="8" fillId="0" borderId="0" xfId="0" applyFont="1" applyFill="1" applyBorder="1"/>
    <xf numFmtId="0" fontId="2" fillId="0" borderId="13" xfId="0" applyFont="1" applyBorder="1"/>
    <xf numFmtId="0" fontId="9" fillId="34" borderId="0" xfId="0" applyFont="1" applyFill="1" applyBorder="1"/>
    <xf numFmtId="39" fontId="9" fillId="34" borderId="0" xfId="0" applyNumberFormat="1" applyFont="1" applyFill="1" applyBorder="1"/>
    <xf numFmtId="10" fontId="9" fillId="34" borderId="0" xfId="0" applyNumberFormat="1" applyFont="1" applyFill="1" applyBorder="1"/>
    <xf numFmtId="0" fontId="9" fillId="0" borderId="0" xfId="0" applyFont="1" applyFill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39" fontId="9" fillId="0" borderId="0" xfId="0" applyNumberFormat="1" applyFont="1" applyFill="1" applyBorder="1"/>
    <xf numFmtId="10" fontId="9" fillId="0" borderId="14" xfId="0" applyNumberFormat="1" applyFont="1" applyFill="1" applyBorder="1"/>
    <xf numFmtId="164" fontId="2" fillId="0" borderId="0" xfId="1" applyFont="1" applyFill="1" applyBorder="1"/>
    <xf numFmtId="164" fontId="2" fillId="0" borderId="14" xfId="1" applyFont="1" applyFill="1" applyBorder="1"/>
    <xf numFmtId="4" fontId="9" fillId="34" borderId="0" xfId="1" applyNumberFormat="1" applyFont="1" applyFill="1" applyBorder="1"/>
    <xf numFmtId="10" fontId="9" fillId="34" borderId="14" xfId="1" applyNumberFormat="1" applyFont="1" applyFill="1" applyBorder="1"/>
    <xf numFmtId="164" fontId="9" fillId="0" borderId="0" xfId="1" applyFont="1" applyFill="1" applyBorder="1"/>
    <xf numFmtId="10" fontId="9" fillId="0" borderId="14" xfId="1" applyNumberFormat="1" applyFont="1" applyFill="1" applyBorder="1"/>
    <xf numFmtId="10" fontId="2" fillId="0" borderId="14" xfId="0" applyNumberFormat="1" applyFont="1" applyFill="1" applyBorder="1" applyAlignment="1">
      <alignment horizontal="right"/>
    </xf>
    <xf numFmtId="0" fontId="3" fillId="33" borderId="0" xfId="0" applyFont="1" applyFill="1" applyBorder="1"/>
    <xf numFmtId="39" fontId="3" fillId="33" borderId="0" xfId="0" applyNumberFormat="1" applyFont="1" applyFill="1" applyBorder="1"/>
    <xf numFmtId="10" fontId="3" fillId="33" borderId="14" xfId="2" applyNumberFormat="1" applyFont="1" applyFill="1" applyBorder="1"/>
    <xf numFmtId="0" fontId="3" fillId="0" borderId="0" xfId="0" applyFont="1" applyFill="1" applyBorder="1"/>
    <xf numFmtId="39" fontId="3" fillId="0" borderId="0" xfId="0" applyNumberFormat="1" applyFont="1" applyFill="1" applyBorder="1"/>
    <xf numFmtId="10" fontId="3" fillId="0" borderId="14" xfId="2" applyNumberFormat="1" applyFont="1" applyFill="1" applyBorder="1"/>
    <xf numFmtId="0" fontId="7" fillId="0" borderId="0" xfId="3" applyFont="1" applyFill="1" applyBorder="1"/>
    <xf numFmtId="0" fontId="2" fillId="0" borderId="14" xfId="0" applyFont="1" applyFill="1" applyBorder="1"/>
    <xf numFmtId="10" fontId="2" fillId="0" borderId="0" xfId="0" applyNumberFormat="1" applyFont="1" applyFill="1" applyBorder="1"/>
    <xf numFmtId="4" fontId="2" fillId="0" borderId="0" xfId="1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6" fontId="3" fillId="33" borderId="0" xfId="1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/>
    <xf numFmtId="165" fontId="2" fillId="0" borderId="0" xfId="1" applyNumberFormat="1" applyFont="1" applyFill="1"/>
    <xf numFmtId="10" fontId="2" fillId="0" borderId="0" xfId="2" applyNumberFormat="1" applyFont="1" applyFill="1"/>
    <xf numFmtId="10" fontId="2" fillId="0" borderId="0" xfId="2" applyNumberFormat="1" applyFont="1"/>
    <xf numFmtId="0" fontId="9" fillId="0" borderId="0" xfId="0" applyFont="1" applyFill="1" applyBorder="1" applyAlignment="1">
      <alignment horizontal="left" vertical="top"/>
    </xf>
    <xf numFmtId="10" fontId="9" fillId="0" borderId="0" xfId="2" applyNumberFormat="1" applyFont="1" applyFill="1" applyBorder="1" applyAlignment="1">
      <alignment horizontal="left" vertical="top"/>
    </xf>
    <xf numFmtId="10" fontId="2" fillId="0" borderId="0" xfId="0" applyNumberFormat="1" applyFont="1"/>
    <xf numFmtId="3" fontId="2" fillId="0" borderId="0" xfId="0" applyNumberFormat="1" applyFont="1" applyFill="1" applyBorder="1"/>
    <xf numFmtId="39" fontId="2" fillId="0" borderId="0" xfId="0" applyNumberFormat="1" applyFont="1" applyFill="1"/>
    <xf numFmtId="4" fontId="2" fillId="0" borderId="0" xfId="0" applyNumberFormat="1" applyFont="1" applyFill="1"/>
    <xf numFmtId="0" fontId="2" fillId="0" borderId="0" xfId="3" applyFont="1" applyFill="1" applyBorder="1"/>
    <xf numFmtId="0" fontId="9" fillId="35" borderId="0" xfId="0" applyFont="1" applyFill="1" applyBorder="1"/>
    <xf numFmtId="39" fontId="9" fillId="35" borderId="0" xfId="0" applyNumberFormat="1" applyFont="1" applyFill="1" applyBorder="1"/>
    <xf numFmtId="10" fontId="9" fillId="35" borderId="14" xfId="2" applyNumberFormat="1" applyFont="1" applyFill="1" applyBorder="1"/>
    <xf numFmtId="4" fontId="9" fillId="0" borderId="0" xfId="0" applyNumberFormat="1" applyFont="1" applyFill="1" applyBorder="1"/>
    <xf numFmtId="167" fontId="2" fillId="0" borderId="0" xfId="0" applyNumberFormat="1" applyFont="1" applyFill="1"/>
    <xf numFmtId="3" fontId="2" fillId="0" borderId="0" xfId="0" applyNumberFormat="1" applyFont="1" applyFill="1"/>
    <xf numFmtId="164" fontId="9" fillId="34" borderId="0" xfId="1" applyFont="1" applyFill="1" applyBorder="1"/>
    <xf numFmtId="10" fontId="9" fillId="34" borderId="14" xfId="0" applyNumberFormat="1" applyFont="1" applyFill="1" applyBorder="1" applyAlignment="1">
      <alignment horizontal="right"/>
    </xf>
    <xf numFmtId="10" fontId="9" fillId="34" borderId="14" xfId="0" applyNumberFormat="1" applyFont="1" applyFill="1" applyBorder="1"/>
    <xf numFmtId="4" fontId="2" fillId="0" borderId="0" xfId="0" applyNumberFormat="1" applyFont="1"/>
    <xf numFmtId="165" fontId="2" fillId="0" borderId="0" xfId="1" applyNumberFormat="1" applyFont="1"/>
    <xf numFmtId="0" fontId="9" fillId="0" borderId="0" xfId="0" applyFont="1" applyBorder="1" applyAlignment="1">
      <alignment horizontal="left" vertical="top"/>
    </xf>
    <xf numFmtId="10" fontId="9" fillId="0" borderId="0" xfId="2" applyNumberFormat="1" applyFont="1" applyBorder="1" applyAlignment="1">
      <alignment horizontal="left" vertical="top"/>
    </xf>
    <xf numFmtId="39" fontId="2" fillId="0" borderId="0" xfId="0" applyNumberFormat="1" applyFont="1" applyBorder="1"/>
    <xf numFmtId="10" fontId="2" fillId="0" borderId="14" xfId="0" applyNumberFormat="1" applyFont="1" applyBorder="1"/>
    <xf numFmtId="167" fontId="2" fillId="0" borderId="0" xfId="0" applyNumberFormat="1" applyFont="1" applyFill="1" applyBorder="1"/>
    <xf numFmtId="164" fontId="2" fillId="0" borderId="0" xfId="1" applyFont="1" applyBorder="1"/>
    <xf numFmtId="165" fontId="9" fillId="34" borderId="0" xfId="1" applyNumberFormat="1" applyFont="1" applyFill="1" applyBorder="1"/>
    <xf numFmtId="4" fontId="3" fillId="33" borderId="14" xfId="2" applyNumberFormat="1" applyFont="1" applyFill="1" applyBorder="1"/>
    <xf numFmtId="4" fontId="3" fillId="0" borderId="0" xfId="2" applyNumberFormat="1" applyFont="1" applyFill="1" applyBorder="1"/>
    <xf numFmtId="10" fontId="3" fillId="0" borderId="0" xfId="2" applyNumberFormat="1" applyFont="1" applyFill="1" applyBorder="1"/>
    <xf numFmtId="0" fontId="3" fillId="33" borderId="10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center" wrapText="1"/>
    </xf>
    <xf numFmtId="0" fontId="3" fillId="33" borderId="0" xfId="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33" borderId="13" xfId="0" applyFont="1" applyFill="1" applyBorder="1" applyAlignment="1">
      <alignment horizontal="center" vertical="top" wrapText="1"/>
    </xf>
    <xf numFmtId="166" fontId="3" fillId="33" borderId="0" xfId="1" applyNumberFormat="1" applyFont="1" applyFill="1" applyBorder="1" applyAlignment="1">
      <alignment horizontal="center" vertical="top" wrapText="1"/>
    </xf>
    <xf numFmtId="10" fontId="3" fillId="33" borderId="14" xfId="2" applyNumberFormat="1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165" fontId="2" fillId="0" borderId="0" xfId="32" applyNumberFormat="1" applyFont="1" applyFill="1" applyBorder="1"/>
    <xf numFmtId="10" fontId="2" fillId="0" borderId="0" xfId="46" applyNumberFormat="1" applyFont="1" applyFill="1" applyBorder="1"/>
    <xf numFmtId="10" fontId="2" fillId="0" borderId="0" xfId="46" applyNumberFormat="1" applyFont="1" applyBorder="1"/>
    <xf numFmtId="165" fontId="4" fillId="0" borderId="0" xfId="32" applyNumberFormat="1" applyFont="1" applyFill="1" applyBorder="1" applyAlignment="1">
      <alignment horizontal="center"/>
    </xf>
    <xf numFmtId="10" fontId="2" fillId="0" borderId="14" xfId="46" applyNumberFormat="1" applyFont="1" applyFill="1" applyBorder="1" applyAlignment="1">
      <alignment horizontal="right"/>
    </xf>
    <xf numFmtId="166" fontId="3" fillId="33" borderId="0" xfId="32" applyNumberFormat="1" applyFont="1" applyFill="1" applyBorder="1" applyAlignment="1">
      <alignment horizontal="center" vertical="top" wrapText="1"/>
    </xf>
    <xf numFmtId="166" fontId="3" fillId="33" borderId="0" xfId="32" applyNumberFormat="1" applyFont="1" applyFill="1" applyBorder="1" applyAlignment="1">
      <alignment horizontal="center" vertical="top" wrapText="1"/>
    </xf>
    <xf numFmtId="39" fontId="3" fillId="33" borderId="0" xfId="32" applyNumberFormat="1" applyFont="1" applyFill="1" applyBorder="1" applyAlignment="1">
      <alignment horizontal="center" vertical="top" wrapText="1"/>
    </xf>
    <xf numFmtId="10" fontId="3" fillId="33" borderId="14" xfId="46" applyNumberFormat="1" applyFont="1" applyFill="1" applyBorder="1" applyAlignment="1">
      <alignment horizontal="center" vertical="top" wrapText="1"/>
    </xf>
    <xf numFmtId="164" fontId="3" fillId="0" borderId="0" xfId="32" applyFont="1" applyFill="1" applyBorder="1" applyAlignment="1">
      <alignment horizontal="center" vertical="top" wrapText="1"/>
    </xf>
    <xf numFmtId="0" fontId="0" fillId="0" borderId="0" xfId="0" applyFont="1"/>
    <xf numFmtId="10" fontId="2" fillId="0" borderId="14" xfId="0" applyNumberFormat="1" applyFont="1" applyFill="1" applyBorder="1" applyAlignment="1">
      <alignment vertical="top"/>
    </xf>
    <xf numFmtId="10" fontId="9" fillId="34" borderId="14" xfId="46" applyNumberFormat="1" applyFont="1" applyFill="1" applyBorder="1"/>
    <xf numFmtId="167" fontId="2" fillId="0" borderId="0" xfId="0" applyNumberFormat="1" applyFont="1" applyBorder="1"/>
    <xf numFmtId="9" fontId="9" fillId="0" borderId="14" xfId="46" applyFont="1" applyFill="1" applyBorder="1"/>
    <xf numFmtId="164" fontId="2" fillId="0" borderId="0" xfId="32" applyFont="1" applyFill="1" applyBorder="1"/>
    <xf numFmtId="10" fontId="9" fillId="0" borderId="0" xfId="46" applyNumberFormat="1" applyFont="1" applyFill="1" applyBorder="1" applyAlignment="1">
      <alignment horizontal="left" vertical="top"/>
    </xf>
    <xf numFmtId="164" fontId="9" fillId="34" borderId="0" xfId="32" applyFont="1" applyFill="1" applyBorder="1"/>
    <xf numFmtId="39" fontId="2" fillId="35" borderId="0" xfId="0" applyNumberFormat="1" applyFont="1" applyFill="1" applyBorder="1"/>
    <xf numFmtId="10" fontId="3" fillId="33" borderId="14" xfId="46" applyNumberFormat="1" applyFont="1" applyFill="1" applyBorder="1"/>
    <xf numFmtId="10" fontId="3" fillId="0" borderId="14" xfId="46" applyNumberFormat="1" applyFont="1" applyFill="1" applyBorder="1"/>
    <xf numFmtId="4" fontId="2" fillId="0" borderId="0" xfId="32" applyNumberFormat="1" applyFont="1" applyFill="1" applyBorder="1"/>
    <xf numFmtId="0" fontId="2" fillId="0" borderId="0" xfId="0" applyFont="1" applyFill="1" applyBorder="1" applyAlignment="1">
      <alignment vertical="top"/>
    </xf>
    <xf numFmtId="165" fontId="2" fillId="0" borderId="0" xfId="32" applyNumberFormat="1" applyFont="1" applyFill="1" applyBorder="1" applyAlignment="1">
      <alignment vertical="top"/>
    </xf>
    <xf numFmtId="10" fontId="2" fillId="0" borderId="0" xfId="46" applyNumberFormat="1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10" fontId="2" fillId="0" borderId="0" xfId="46" applyNumberFormat="1" applyFont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10" fontId="2" fillId="0" borderId="0" xfId="0" applyNumberFormat="1" applyFont="1" applyBorder="1" applyAlignment="1">
      <alignment vertical="top"/>
    </xf>
    <xf numFmtId="10" fontId="2" fillId="0" borderId="0" xfId="0" applyNumberFormat="1" applyFont="1" applyFill="1" applyBorder="1" applyAlignment="1">
      <alignment vertical="top"/>
    </xf>
    <xf numFmtId="0" fontId="3" fillId="0" borderId="13" xfId="0" applyFont="1" applyFill="1" applyBorder="1" applyAlignment="1">
      <alignment horizontal="center" vertical="top" wrapText="1"/>
    </xf>
    <xf numFmtId="166" fontId="3" fillId="0" borderId="0" xfId="32" applyNumberFormat="1" applyFont="1" applyFill="1" applyBorder="1" applyAlignment="1">
      <alignment horizontal="center" vertical="top" wrapText="1"/>
    </xf>
    <xf numFmtId="39" fontId="6" fillId="0" borderId="0" xfId="32" applyNumberFormat="1" applyFont="1" applyFill="1" applyBorder="1" applyAlignment="1">
      <alignment horizontal="center" vertical="top" wrapText="1"/>
    </xf>
    <xf numFmtId="10" fontId="3" fillId="0" borderId="14" xfId="46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/>
    </xf>
    <xf numFmtId="39" fontId="2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167" fontId="2" fillId="0" borderId="0" xfId="0" applyNumberFormat="1" applyFont="1" applyFill="1" applyBorder="1" applyAlignment="1">
      <alignment vertical="top"/>
    </xf>
    <xf numFmtId="39" fontId="9" fillId="0" borderId="0" xfId="0" applyNumberFormat="1" applyFont="1" applyFill="1" applyBorder="1" applyAlignment="1">
      <alignment vertical="top"/>
    </xf>
    <xf numFmtId="10" fontId="9" fillId="0" borderId="14" xfId="0" applyNumberFormat="1" applyFont="1" applyFill="1" applyBorder="1" applyAlignment="1">
      <alignment vertical="top"/>
    </xf>
    <xf numFmtId="0" fontId="2" fillId="0" borderId="13" xfId="0" applyFont="1" applyBorder="1" applyAlignment="1">
      <alignment vertical="top"/>
    </xf>
    <xf numFmtId="0" fontId="9" fillId="34" borderId="0" xfId="0" applyFont="1" applyFill="1" applyBorder="1" applyAlignment="1">
      <alignment vertical="top"/>
    </xf>
    <xf numFmtId="164" fontId="9" fillId="34" borderId="0" xfId="32" applyFont="1" applyFill="1" applyBorder="1" applyAlignment="1">
      <alignment vertical="top"/>
    </xf>
    <xf numFmtId="10" fontId="9" fillId="34" borderId="14" xfId="46" applyNumberFormat="1" applyFont="1" applyFill="1" applyBorder="1" applyAlignment="1">
      <alignment vertical="top"/>
    </xf>
    <xf numFmtId="10" fontId="9" fillId="34" borderId="14" xfId="32" applyNumberFormat="1" applyFont="1" applyFill="1" applyBorder="1" applyAlignment="1">
      <alignment vertical="top"/>
    </xf>
    <xf numFmtId="39" fontId="9" fillId="34" borderId="0" xfId="0" applyNumberFormat="1" applyFont="1" applyFill="1" applyBorder="1" applyAlignment="1">
      <alignment vertical="top"/>
    </xf>
    <xf numFmtId="0" fontId="3" fillId="33" borderId="0" xfId="0" applyFont="1" applyFill="1" applyBorder="1" applyAlignment="1">
      <alignment vertical="top"/>
    </xf>
    <xf numFmtId="39" fontId="3" fillId="33" borderId="0" xfId="0" applyNumberFormat="1" applyFont="1" applyFill="1" applyBorder="1" applyAlignment="1">
      <alignment vertical="top"/>
    </xf>
    <xf numFmtId="10" fontId="3" fillId="33" borderId="14" xfId="46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39" fontId="3" fillId="0" borderId="0" xfId="0" applyNumberFormat="1" applyFont="1" applyFill="1" applyBorder="1" applyAlignment="1">
      <alignment vertical="top"/>
    </xf>
    <xf numFmtId="10" fontId="3" fillId="0" borderId="14" xfId="46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165" fontId="2" fillId="0" borderId="0" xfId="32" applyNumberFormat="1" applyFont="1" applyBorder="1" applyAlignment="1">
      <alignment vertical="top"/>
    </xf>
    <xf numFmtId="10" fontId="9" fillId="0" borderId="0" xfId="46" applyNumberFormat="1" applyFont="1" applyBorder="1" applyAlignment="1">
      <alignment horizontal="left" vertical="top"/>
    </xf>
    <xf numFmtId="39" fontId="2" fillId="0" borderId="0" xfId="0" applyNumberFormat="1" applyFont="1" applyBorder="1" applyAlignment="1">
      <alignment vertical="top"/>
    </xf>
    <xf numFmtId="10" fontId="2" fillId="0" borderId="14" xfId="0" applyNumberFormat="1" applyFont="1" applyBorder="1" applyAlignment="1">
      <alignment vertical="top"/>
    </xf>
    <xf numFmtId="10" fontId="9" fillId="34" borderId="14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165" fontId="9" fillId="34" borderId="0" xfId="32" applyNumberFormat="1" applyFont="1" applyFill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14" xfId="0" applyFont="1" applyBorder="1" applyAlignment="1">
      <alignment vertical="top"/>
    </xf>
    <xf numFmtId="164" fontId="2" fillId="0" borderId="14" xfId="32" applyFont="1" applyFill="1" applyBorder="1"/>
    <xf numFmtId="10" fontId="9" fillId="34" borderId="14" xfId="32" applyNumberFormat="1" applyFont="1" applyFill="1" applyBorder="1"/>
    <xf numFmtId="164" fontId="9" fillId="0" borderId="0" xfId="32" applyFont="1" applyFill="1" applyBorder="1"/>
    <xf numFmtId="10" fontId="9" fillId="0" borderId="14" xfId="32" applyNumberFormat="1" applyFont="1" applyFill="1" applyBorder="1"/>
    <xf numFmtId="167" fontId="0" fillId="0" borderId="0" xfId="0" applyNumberFormat="1"/>
    <xf numFmtId="165" fontId="0" fillId="0" borderId="0" xfId="0" applyNumberFormat="1"/>
    <xf numFmtId="0" fontId="0" fillId="0" borderId="0" xfId="0" applyFill="1"/>
    <xf numFmtId="167" fontId="0" fillId="0" borderId="0" xfId="0" applyNumberFormat="1" applyFill="1"/>
  </cellXfs>
  <cellStyles count="49">
    <cellStyle name="_x000a_386grabber=m" xfId="4"/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3"/>
    <cellStyle name="Normal 3" xfId="42"/>
    <cellStyle name="Normal 4" xfId="43"/>
    <cellStyle name="Note 2" xfId="44"/>
    <cellStyle name="Output 2" xfId="45"/>
    <cellStyle name="Percent" xfId="2" builtinId="5"/>
    <cellStyle name="Percent 2" xfId="46"/>
    <cellStyle name="Total 2" xfId="47"/>
    <cellStyle name="Warning Text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257175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461799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459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409575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00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419100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542925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419100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457200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6</xdr:col>
      <xdr:colOff>383299</xdr:colOff>
      <xdr:row>3</xdr:row>
      <xdr:rowOff>0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0277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Q45"/>
  <sheetViews>
    <sheetView view="pageBreakPreview" topLeftCell="C7" zoomScale="87" zoomScaleNormal="85" zoomScaleSheetLayoutView="87" workbookViewId="0">
      <selection activeCell="D15" sqref="D15"/>
    </sheetView>
  </sheetViews>
  <sheetFormatPr defaultRowHeight="15.75"/>
  <cols>
    <col min="1" max="2" width="20.5703125" style="1" hidden="1" customWidth="1"/>
    <col min="3" max="3" width="7.5703125" style="1" customWidth="1"/>
    <col min="4" max="4" width="58.7109375" style="1" customWidth="1"/>
    <col min="5" max="5" width="20" style="1" bestFit="1" customWidth="1"/>
    <col min="6" max="6" width="16.42578125" style="1" customWidth="1"/>
    <col min="7" max="7" width="18.42578125" style="2" customWidth="1"/>
    <col min="8" max="8" width="16.85546875" style="1" customWidth="1"/>
    <col min="9" max="9" width="14.7109375" style="1" customWidth="1"/>
    <col min="10" max="10" width="16.28515625" style="1" bestFit="1" customWidth="1"/>
    <col min="11" max="11" width="19.85546875" style="1" hidden="1" customWidth="1"/>
    <col min="12" max="12" width="9.140625" style="3" hidden="1" customWidth="1"/>
    <col min="13" max="13" width="15.7109375" style="1" customWidth="1"/>
    <col min="14" max="14" width="25.7109375" style="1" bestFit="1" customWidth="1"/>
    <col min="15" max="15" width="12.42578125" style="1" bestFit="1" customWidth="1"/>
    <col min="16" max="16" width="9.42578125" style="1" bestFit="1" customWidth="1"/>
    <col min="17" max="17" width="9.28515625" style="1" bestFit="1" customWidth="1"/>
    <col min="18" max="16384" width="9.140625" style="1"/>
  </cols>
  <sheetData>
    <row r="5" spans="1:13">
      <c r="C5" s="1" t="s">
        <v>0</v>
      </c>
    </row>
    <row r="7" spans="1:13" s="4" customFormat="1" ht="15.75" customHeight="1">
      <c r="C7" s="86" t="s">
        <v>1</v>
      </c>
      <c r="D7" s="87"/>
      <c r="E7" s="87"/>
      <c r="F7" s="87"/>
      <c r="G7" s="87"/>
      <c r="H7" s="87"/>
      <c r="I7" s="88"/>
      <c r="J7" s="1"/>
      <c r="L7" s="5"/>
      <c r="M7" s="1"/>
    </row>
    <row r="8" spans="1:13" s="4" customFormat="1" ht="15.75" customHeight="1">
      <c r="C8" s="89" t="s">
        <v>2</v>
      </c>
      <c r="D8" s="90"/>
      <c r="E8" s="90"/>
      <c r="F8" s="90"/>
      <c r="G8" s="90"/>
      <c r="H8" s="90"/>
      <c r="I8" s="91"/>
      <c r="J8" s="1"/>
      <c r="L8" s="5"/>
      <c r="M8" s="1"/>
    </row>
    <row r="9" spans="1:13">
      <c r="C9" s="92"/>
      <c r="D9" s="93"/>
      <c r="E9" s="93"/>
      <c r="F9" s="93"/>
      <c r="G9" s="93"/>
      <c r="H9" s="93"/>
      <c r="I9" s="94"/>
    </row>
    <row r="10" spans="1:13">
      <c r="C10" s="6"/>
      <c r="D10" s="7"/>
      <c r="E10" s="8"/>
      <c r="F10" s="8"/>
      <c r="G10" s="9"/>
      <c r="H10" s="10"/>
      <c r="I10" s="11"/>
    </row>
    <row r="11" spans="1:13" s="4" customFormat="1">
      <c r="C11" s="95" t="s">
        <v>3</v>
      </c>
      <c r="D11" s="96" t="s">
        <v>4</v>
      </c>
      <c r="E11" s="96" t="s">
        <v>5</v>
      </c>
      <c r="F11" s="12" t="s">
        <v>6</v>
      </c>
      <c r="G11" s="96" t="s">
        <v>7</v>
      </c>
      <c r="H11" s="13" t="s">
        <v>8</v>
      </c>
      <c r="I11" s="97" t="s">
        <v>9</v>
      </c>
      <c r="J11" s="14"/>
      <c r="K11" s="15"/>
      <c r="L11" s="5"/>
      <c r="M11" s="14"/>
    </row>
    <row r="12" spans="1:13">
      <c r="C12" s="95"/>
      <c r="D12" s="96"/>
      <c r="E12" s="96"/>
      <c r="F12" s="12"/>
      <c r="G12" s="96"/>
      <c r="H12" s="13" t="s">
        <v>10</v>
      </c>
      <c r="I12" s="97"/>
    </row>
    <row r="13" spans="1:13">
      <c r="C13" s="16"/>
      <c r="H13" s="17"/>
      <c r="I13" s="18"/>
    </row>
    <row r="14" spans="1:13">
      <c r="C14" s="16"/>
      <c r="D14" s="19" t="s">
        <v>11</v>
      </c>
      <c r="H14" s="17"/>
      <c r="I14" s="18"/>
    </row>
    <row r="15" spans="1:13">
      <c r="A15" s="1" t="str">
        <f>+$C$7&amp;D15</f>
        <v>IL&amp;FS  Infrastructure Debt Fund Series 1AIL&amp;FS Wind Energy Limited</v>
      </c>
      <c r="C15" s="16">
        <v>1</v>
      </c>
      <c r="D15" s="1" t="s">
        <v>12</v>
      </c>
      <c r="E15" s="20" t="s">
        <v>13</v>
      </c>
      <c r="F15" s="1" t="s">
        <v>14</v>
      </c>
      <c r="G15" s="2">
        <v>715</v>
      </c>
      <c r="H15" s="17">
        <v>9433.5006400000002</v>
      </c>
      <c r="I15" s="18">
        <f>+H15/$H$40</f>
        <v>0.23368945777688935</v>
      </c>
      <c r="M15" s="21"/>
    </row>
    <row r="16" spans="1:13">
      <c r="A16" s="1" t="str">
        <f t="shared" ref="A16:A24" si="0">+$C$7&amp;D16</f>
        <v>IL&amp;FS  Infrastructure Debt Fund Series 1A</v>
      </c>
      <c r="C16" s="16"/>
      <c r="H16" s="17"/>
      <c r="I16" s="18"/>
      <c r="M16" s="21"/>
    </row>
    <row r="17" spans="1:17">
      <c r="A17" s="1" t="str">
        <f t="shared" si="0"/>
        <v>IL&amp;FS  Infrastructure Debt Fund Series 1ADebt Instrument-Privately Placed-Unlisted</v>
      </c>
      <c r="C17" s="16"/>
      <c r="D17" s="19" t="s">
        <v>15</v>
      </c>
      <c r="H17" s="17"/>
      <c r="I17" s="18"/>
      <c r="M17" s="21"/>
    </row>
    <row r="18" spans="1:17">
      <c r="A18" s="1" t="str">
        <f t="shared" si="0"/>
        <v>IL&amp;FS  Infrastructure Debt Fund Series 1ADB Power (Madhya Pradesh) Limited</v>
      </c>
      <c r="C18" s="16">
        <v>2</v>
      </c>
      <c r="D18" s="22" t="s">
        <v>16</v>
      </c>
      <c r="E18" s="20" t="s">
        <v>17</v>
      </c>
      <c r="F18" s="1" t="s">
        <v>18</v>
      </c>
      <c r="G18" s="2">
        <v>1003</v>
      </c>
      <c r="H18" s="17">
        <v>10350.087879999999</v>
      </c>
      <c r="I18" s="18">
        <f t="shared" ref="I18:I24" si="1">+H18/$H$40</f>
        <v>0.25639542699181433</v>
      </c>
      <c r="M18" s="21"/>
    </row>
    <row r="19" spans="1:17">
      <c r="A19" s="1" t="str">
        <f t="shared" si="0"/>
        <v>IL&amp;FS  Infrastructure Debt Fund Series 1AAbhitech Developers Private Limited</v>
      </c>
      <c r="C19" s="16">
        <v>3</v>
      </c>
      <c r="D19" s="1" t="s">
        <v>19</v>
      </c>
      <c r="E19" s="20" t="s">
        <v>17</v>
      </c>
      <c r="F19" s="1" t="s">
        <v>20</v>
      </c>
      <c r="G19" s="2">
        <v>481900</v>
      </c>
      <c r="H19" s="17">
        <v>4819</v>
      </c>
      <c r="I19" s="18">
        <f t="shared" si="1"/>
        <v>0.11937768809297815</v>
      </c>
      <c r="M19" s="21"/>
    </row>
    <row r="20" spans="1:17">
      <c r="A20" s="1" t="str">
        <f>+$C$7&amp;D20</f>
        <v>IL&amp;FS  Infrastructure Debt Fund Series 1AClean Max Enviro Energy Solutions Private Limited</v>
      </c>
      <c r="C20" s="16">
        <v>4</v>
      </c>
      <c r="D20" s="1" t="s">
        <v>21</v>
      </c>
      <c r="E20" s="20" t="s">
        <v>22</v>
      </c>
      <c r="F20" s="1" t="s">
        <v>23</v>
      </c>
      <c r="G20" s="2">
        <v>432</v>
      </c>
      <c r="H20" s="17">
        <v>4319.9999900000003</v>
      </c>
      <c r="I20" s="18">
        <f t="shared" si="1"/>
        <v>0.10701631279682274</v>
      </c>
      <c r="M20" s="21"/>
    </row>
    <row r="21" spans="1:17">
      <c r="A21" s="1" t="str">
        <f>+$C$7&amp;D21</f>
        <v>IL&amp;FS  Infrastructure Debt Fund Series 1AGHV Hospitality (India) Private Limited</v>
      </c>
      <c r="C21" s="16">
        <v>5</v>
      </c>
      <c r="D21" s="1" t="s">
        <v>40</v>
      </c>
      <c r="E21" s="20" t="s">
        <v>17</v>
      </c>
      <c r="F21" s="1" t="s">
        <v>24</v>
      </c>
      <c r="G21" s="2">
        <v>180</v>
      </c>
      <c r="H21" s="17">
        <v>1872.33782</v>
      </c>
      <c r="I21" s="18">
        <f t="shared" si="1"/>
        <v>4.638210422922736E-2</v>
      </c>
      <c r="M21" s="21"/>
    </row>
    <row r="22" spans="1:17">
      <c r="A22" s="1" t="str">
        <f>+$C$7&amp;D22</f>
        <v>IL&amp;FS  Infrastructure Debt Fund Series 1ABhilangana Hydro Power Limited</v>
      </c>
      <c r="C22" s="16">
        <v>6</v>
      </c>
      <c r="D22" s="1" t="s">
        <v>25</v>
      </c>
      <c r="E22" s="20" t="s">
        <v>26</v>
      </c>
      <c r="F22" s="1" t="s">
        <v>27</v>
      </c>
      <c r="G22" s="2">
        <v>70</v>
      </c>
      <c r="H22" s="17">
        <v>700</v>
      </c>
      <c r="I22" s="18">
        <f t="shared" si="1"/>
        <v>1.7340606280366197E-2</v>
      </c>
      <c r="M22" s="21"/>
    </row>
    <row r="23" spans="1:17">
      <c r="A23" s="1" t="str">
        <f t="shared" si="0"/>
        <v>IL&amp;FS  Infrastructure Debt Fund Series 1AAMRI Hospital Limited</v>
      </c>
      <c r="C23" s="16">
        <v>7</v>
      </c>
      <c r="D23" s="1" t="s">
        <v>41</v>
      </c>
      <c r="E23" s="20" t="s">
        <v>28</v>
      </c>
      <c r="F23" s="1" t="s">
        <v>29</v>
      </c>
      <c r="G23" s="2">
        <v>175</v>
      </c>
      <c r="H23" s="17">
        <v>253.39755500000001</v>
      </c>
      <c r="I23" s="18">
        <f t="shared" si="1"/>
        <v>6.2772389052320561E-3</v>
      </c>
      <c r="M23" s="21"/>
    </row>
    <row r="24" spans="1:17">
      <c r="A24" s="1" t="str">
        <f t="shared" si="0"/>
        <v>IL&amp;FS  Infrastructure Debt Fund Series 1ABhilangana Hydro Power Limited</v>
      </c>
      <c r="C24" s="16">
        <v>8</v>
      </c>
      <c r="D24" s="1" t="s">
        <v>25</v>
      </c>
      <c r="E24" s="20" t="s">
        <v>26</v>
      </c>
      <c r="F24" s="1" t="s">
        <v>30</v>
      </c>
      <c r="G24" s="2">
        <v>21</v>
      </c>
      <c r="H24" s="17">
        <v>210</v>
      </c>
      <c r="I24" s="18">
        <f t="shared" si="1"/>
        <v>5.2021818841098593E-3</v>
      </c>
      <c r="M24" s="21"/>
    </row>
    <row r="25" spans="1:17" s="4" customFormat="1">
      <c r="C25" s="23"/>
      <c r="D25" s="24" t="s">
        <v>31</v>
      </c>
      <c r="E25" s="24"/>
      <c r="F25" s="24"/>
      <c r="G25" s="24"/>
      <c r="H25" s="25">
        <v>31958.323884999998</v>
      </c>
      <c r="I25" s="26">
        <f>SUM(I15:I24)</f>
        <v>0.79168101695743998</v>
      </c>
      <c r="J25" s="27"/>
      <c r="L25" s="5"/>
      <c r="M25" s="1"/>
      <c r="N25" s="28"/>
      <c r="O25" s="29"/>
      <c r="Q25" s="29">
        <f>+O25-P25</f>
        <v>0</v>
      </c>
    </row>
    <row r="26" spans="1:17" s="4" customFormat="1">
      <c r="C26" s="23"/>
      <c r="D26" s="27"/>
      <c r="E26" s="27"/>
      <c r="F26" s="27"/>
      <c r="G26" s="27"/>
      <c r="H26" s="30"/>
      <c r="I26" s="31"/>
      <c r="J26" s="27"/>
      <c r="L26" s="5"/>
      <c r="M26" s="1"/>
    </row>
    <row r="27" spans="1:17" s="4" customFormat="1">
      <c r="C27" s="23"/>
      <c r="D27" s="19" t="s">
        <v>32</v>
      </c>
      <c r="E27" s="1"/>
      <c r="F27" s="1"/>
      <c r="G27" s="1"/>
      <c r="H27" s="17"/>
      <c r="I27" s="18"/>
      <c r="J27" s="27"/>
      <c r="L27" s="5"/>
      <c r="M27" s="1"/>
    </row>
    <row r="28" spans="1:17" s="4" customFormat="1">
      <c r="B28" s="1" t="str">
        <f>+$C$7&amp;D28</f>
        <v>IL&amp;FS  Infrastructure Debt Fund Series 1ACollateralised Borrowing &amp; Lending Obligation (CBLO)</v>
      </c>
      <c r="C28" s="23"/>
      <c r="D28" s="4" t="s">
        <v>33</v>
      </c>
      <c r="E28" s="32"/>
      <c r="F28" s="32"/>
      <c r="G28" s="32"/>
      <c r="H28" s="17">
        <v>8300</v>
      </c>
      <c r="I28" s="18">
        <f>+H28/$H$40</f>
        <v>0.20561004589577062</v>
      </c>
      <c r="J28" s="27"/>
      <c r="L28" s="5"/>
      <c r="M28" s="1"/>
    </row>
    <row r="29" spans="1:17" s="4" customFormat="1">
      <c r="C29" s="23"/>
      <c r="D29" s="1"/>
      <c r="E29" s="1"/>
      <c r="F29" s="1"/>
      <c r="G29" s="1"/>
      <c r="H29" s="32"/>
      <c r="I29" s="33"/>
      <c r="J29" s="27"/>
      <c r="L29" s="5"/>
      <c r="M29" s="1"/>
    </row>
    <row r="30" spans="1:17">
      <c r="C30" s="16"/>
      <c r="D30" s="24" t="s">
        <v>31</v>
      </c>
      <c r="E30" s="24"/>
      <c r="F30" s="24"/>
      <c r="G30" s="24"/>
      <c r="H30" s="34">
        <v>8300</v>
      </c>
      <c r="I30" s="35">
        <f>SUM(I28:I29)</f>
        <v>0.20561004589577062</v>
      </c>
    </row>
    <row r="31" spans="1:17">
      <c r="C31" s="16"/>
      <c r="D31" s="27"/>
      <c r="E31" s="27"/>
      <c r="F31" s="27"/>
      <c r="G31" s="27"/>
      <c r="H31" s="36"/>
      <c r="I31" s="37"/>
    </row>
    <row r="32" spans="1:17">
      <c r="B32" s="1" t="str">
        <f>+$C$7&amp;D32</f>
        <v>IL&amp;FS  Infrastructure Debt Fund Series 1ACBLO Margin</v>
      </c>
      <c r="C32" s="16"/>
      <c r="D32" s="19" t="s">
        <v>34</v>
      </c>
      <c r="E32" s="32"/>
      <c r="F32" s="32"/>
      <c r="H32" s="17">
        <v>20.5</v>
      </c>
      <c r="I32" s="18">
        <f>+H32/$H$40</f>
        <v>5.0783204106786715E-4</v>
      </c>
    </row>
    <row r="33" spans="2:14">
      <c r="C33" s="16"/>
      <c r="D33" s="19"/>
      <c r="E33" s="32"/>
      <c r="F33" s="32"/>
      <c r="H33" s="17"/>
      <c r="I33" s="38"/>
    </row>
    <row r="34" spans="2:14" s="4" customFormat="1">
      <c r="C34" s="23"/>
      <c r="D34" s="24" t="s">
        <v>31</v>
      </c>
      <c r="E34" s="24"/>
      <c r="F34" s="24"/>
      <c r="G34" s="24"/>
      <c r="H34" s="25">
        <v>20.5</v>
      </c>
      <c r="I34" s="26">
        <f>SUM(I32:I33)</f>
        <v>5.0783204106786715E-4</v>
      </c>
      <c r="J34" s="27"/>
      <c r="L34" s="5"/>
      <c r="M34" s="1"/>
    </row>
    <row r="35" spans="2:14">
      <c r="C35" s="16"/>
      <c r="H35" s="17"/>
      <c r="I35" s="18"/>
    </row>
    <row r="36" spans="2:14">
      <c r="C36" s="16"/>
      <c r="D36" s="19" t="s">
        <v>35</v>
      </c>
      <c r="H36" s="17"/>
      <c r="I36" s="18"/>
    </row>
    <row r="37" spans="2:14">
      <c r="C37" s="16">
        <v>1</v>
      </c>
      <c r="D37" s="1" t="s">
        <v>36</v>
      </c>
      <c r="E37" s="32"/>
      <c r="F37" s="32"/>
      <c r="H37" s="17">
        <v>-72.789095999993151</v>
      </c>
      <c r="I37" s="18">
        <f>+H37/$H$40</f>
        <v>-1.8031529360566562E-3</v>
      </c>
    </row>
    <row r="38" spans="2:14">
      <c r="B38" s="1" t="str">
        <f>+$C$7&amp;D38</f>
        <v>IL&amp;FS  Infrastructure Debt Fund Series 1ACash &amp; Cash Equivalents</v>
      </c>
      <c r="C38" s="16">
        <v>2</v>
      </c>
      <c r="D38" s="1" t="s">
        <v>37</v>
      </c>
      <c r="E38" s="32"/>
      <c r="F38" s="32"/>
      <c r="H38" s="17">
        <v>161.64259680000001</v>
      </c>
      <c r="I38" s="18">
        <f>+H38/$H$40</f>
        <v>4.0042580417782589E-3</v>
      </c>
    </row>
    <row r="39" spans="2:14" s="4" customFormat="1">
      <c r="C39" s="23"/>
      <c r="D39" s="24" t="s">
        <v>31</v>
      </c>
      <c r="E39" s="24"/>
      <c r="F39" s="24"/>
      <c r="G39" s="24"/>
      <c r="H39" s="25">
        <v>88.853500800006856</v>
      </c>
      <c r="I39" s="26">
        <f>SUM(I37:I38)</f>
        <v>2.2011051057216026E-3</v>
      </c>
      <c r="J39" s="27"/>
      <c r="L39" s="5"/>
      <c r="M39" s="1"/>
    </row>
    <row r="40" spans="2:14" s="4" customFormat="1">
      <c r="C40" s="23"/>
      <c r="D40" s="39" t="s">
        <v>38</v>
      </c>
      <c r="E40" s="39"/>
      <c r="F40" s="39"/>
      <c r="G40" s="39"/>
      <c r="H40" s="40">
        <v>40367.677385800002</v>
      </c>
      <c r="I40" s="41">
        <f>+I25+I30+I34+I39</f>
        <v>1</v>
      </c>
      <c r="J40" s="42"/>
      <c r="L40" s="5"/>
      <c r="N40" s="28"/>
    </row>
    <row r="41" spans="2:14">
      <c r="C41" s="16"/>
      <c r="D41" s="42"/>
      <c r="E41" s="42"/>
      <c r="F41" s="42"/>
      <c r="G41" s="42"/>
      <c r="H41" s="43"/>
      <c r="I41" s="44"/>
      <c r="J41" s="42"/>
      <c r="N41" s="21"/>
    </row>
    <row r="42" spans="2:14">
      <c r="C42" s="16"/>
      <c r="D42" s="45" t="s">
        <v>39</v>
      </c>
      <c r="H42" s="21"/>
      <c r="I42" s="46"/>
    </row>
    <row r="43" spans="2:14">
      <c r="L43" s="47"/>
    </row>
    <row r="44" spans="2:14" hidden="1">
      <c r="G44" s="48">
        <v>3896342178.5700002</v>
      </c>
      <c r="H44" s="21">
        <v>38963.421785700004</v>
      </c>
    </row>
    <row r="45" spans="2:14" hidden="1">
      <c r="H45" s="21">
        <v>1404.2556000999975</v>
      </c>
    </row>
  </sheetData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" right="0" top="0" bottom="0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5"/>
  <sheetViews>
    <sheetView view="pageBreakPreview" topLeftCell="C1" zoomScale="87" zoomScaleNormal="85" zoomScaleSheetLayoutView="87" workbookViewId="0">
      <selection activeCell="E13" sqref="E13"/>
    </sheetView>
  </sheetViews>
  <sheetFormatPr defaultRowHeight="15.75"/>
  <cols>
    <col min="1" max="2" width="9.140625" style="54" hidden="1" customWidth="1"/>
    <col min="3" max="3" width="7.5703125" style="54" customWidth="1"/>
    <col min="4" max="4" width="58.7109375" style="54" customWidth="1"/>
    <col min="5" max="5" width="16.42578125" style="54" customWidth="1"/>
    <col min="6" max="6" width="16.85546875" style="54" customWidth="1"/>
    <col min="7" max="7" width="11" style="54" bestFit="1" customWidth="1"/>
    <col min="8" max="8" width="16.42578125" style="54" customWidth="1"/>
    <col min="9" max="9" width="14.7109375" style="54" customWidth="1"/>
    <col min="10" max="10" width="18.42578125" style="1" customWidth="1"/>
    <col min="11" max="11" width="17.42578125" style="54" hidden="1" customWidth="1"/>
    <col min="12" max="12" width="9.140625" style="56" hidden="1" customWidth="1"/>
    <col min="13" max="13" width="15.140625" style="1" hidden="1" customWidth="1"/>
    <col min="14" max="15" width="15.140625" style="54" hidden="1" customWidth="1"/>
    <col min="16" max="17" width="0" style="54" hidden="1" customWidth="1"/>
    <col min="18" max="18" width="17" style="54" bestFit="1" customWidth="1"/>
    <col min="19" max="19" width="10" style="54" bestFit="1" customWidth="1"/>
    <col min="20" max="20" width="9.28515625" style="54" bestFit="1" customWidth="1"/>
    <col min="21" max="16384" width="9.140625" style="54"/>
  </cols>
  <sheetData>
    <row r="1" spans="1:18">
      <c r="G1" s="55"/>
    </row>
    <row r="2" spans="1:18">
      <c r="G2" s="55"/>
    </row>
    <row r="3" spans="1:18">
      <c r="G3" s="55"/>
    </row>
    <row r="4" spans="1:18">
      <c r="G4" s="55"/>
    </row>
    <row r="5" spans="1:18">
      <c r="C5" s="1" t="s">
        <v>0</v>
      </c>
      <c r="G5" s="55"/>
    </row>
    <row r="6" spans="1:18" s="20" customFormat="1" ht="15.75" customHeight="1">
      <c r="C6" s="86" t="s">
        <v>42</v>
      </c>
      <c r="D6" s="87"/>
      <c r="E6" s="87"/>
      <c r="F6" s="87"/>
      <c r="G6" s="87"/>
      <c r="H6" s="87"/>
      <c r="I6" s="88"/>
      <c r="J6" s="1"/>
      <c r="L6" s="57"/>
      <c r="M6" s="1"/>
    </row>
    <row r="7" spans="1:18" s="20" customFormat="1" ht="15.75" customHeight="1">
      <c r="C7" s="98" t="s">
        <v>2</v>
      </c>
      <c r="D7" s="99"/>
      <c r="E7" s="99"/>
      <c r="F7" s="99"/>
      <c r="G7" s="99"/>
      <c r="H7" s="99"/>
      <c r="I7" s="100"/>
      <c r="J7" s="1"/>
      <c r="L7" s="57"/>
      <c r="M7" s="1"/>
    </row>
    <row r="8" spans="1:18">
      <c r="C8" s="92"/>
      <c r="D8" s="93"/>
      <c r="E8" s="93"/>
      <c r="F8" s="93"/>
      <c r="G8" s="93"/>
      <c r="H8" s="93"/>
      <c r="I8" s="94"/>
      <c r="K8" s="58"/>
      <c r="L8" s="59"/>
    </row>
    <row r="9" spans="1:18">
      <c r="C9" s="49"/>
      <c r="D9" s="50"/>
      <c r="E9" s="50"/>
      <c r="F9" s="50"/>
      <c r="G9" s="50"/>
      <c r="H9" s="50"/>
      <c r="I9" s="51"/>
      <c r="K9" s="58"/>
      <c r="L9" s="59"/>
    </row>
    <row r="10" spans="1:18" s="20" customFormat="1">
      <c r="C10" s="95" t="s">
        <v>3</v>
      </c>
      <c r="D10" s="96" t="s">
        <v>4</v>
      </c>
      <c r="E10" s="96" t="s">
        <v>5</v>
      </c>
      <c r="F10" s="52" t="s">
        <v>6</v>
      </c>
      <c r="G10" s="96" t="s">
        <v>7</v>
      </c>
      <c r="H10" s="13" t="s">
        <v>8</v>
      </c>
      <c r="I10" s="97" t="s">
        <v>9</v>
      </c>
      <c r="J10" s="14"/>
      <c r="K10" s="60"/>
      <c r="L10" s="57"/>
      <c r="M10" s="14"/>
    </row>
    <row r="11" spans="1:18" s="20" customFormat="1">
      <c r="C11" s="95"/>
      <c r="D11" s="96"/>
      <c r="E11" s="96"/>
      <c r="F11" s="52"/>
      <c r="G11" s="96"/>
      <c r="H11" s="13" t="s">
        <v>10</v>
      </c>
      <c r="I11" s="97"/>
      <c r="J11" s="14"/>
      <c r="K11" s="60"/>
      <c r="L11" s="57"/>
      <c r="M11" s="14"/>
    </row>
    <row r="12" spans="1:18">
      <c r="C12" s="16"/>
      <c r="D12" s="1"/>
      <c r="E12" s="1"/>
      <c r="F12" s="1"/>
      <c r="G12" s="1"/>
      <c r="H12" s="17"/>
      <c r="I12" s="18"/>
    </row>
    <row r="13" spans="1:18">
      <c r="C13" s="16"/>
      <c r="D13" s="19" t="s">
        <v>11</v>
      </c>
      <c r="E13" s="1"/>
      <c r="F13" s="1"/>
      <c r="G13" s="1"/>
      <c r="H13" s="17"/>
      <c r="I13" s="18"/>
    </row>
    <row r="14" spans="1:18">
      <c r="A14" s="54" t="s">
        <v>43</v>
      </c>
      <c r="C14" s="16">
        <v>1</v>
      </c>
      <c r="D14" s="1" t="s">
        <v>44</v>
      </c>
      <c r="E14" s="1" t="s">
        <v>45</v>
      </c>
      <c r="F14" s="1" t="s">
        <v>46</v>
      </c>
      <c r="G14" s="61">
        <v>547</v>
      </c>
      <c r="H14" s="17">
        <v>6198.9097199999997</v>
      </c>
      <c r="I14" s="18">
        <f>+H14/$H$49</f>
        <v>0.15526156360724222</v>
      </c>
    </row>
    <row r="15" spans="1:18">
      <c r="A15" s="54" t="s">
        <v>47</v>
      </c>
      <c r="C15" s="16">
        <v>2</v>
      </c>
      <c r="D15" s="1" t="s">
        <v>12</v>
      </c>
      <c r="E15" s="1" t="s">
        <v>13</v>
      </c>
      <c r="F15" s="1" t="s">
        <v>48</v>
      </c>
      <c r="G15" s="61">
        <v>200</v>
      </c>
      <c r="H15" s="17">
        <v>2638.7414399999998</v>
      </c>
      <c r="I15" s="18">
        <f t="shared" ref="I15:I17" si="0">+H15/$H$49</f>
        <v>6.6091480669220951E-2</v>
      </c>
      <c r="J15" s="62"/>
      <c r="R15" s="62"/>
    </row>
    <row r="16" spans="1:18">
      <c r="A16" s="54" t="s">
        <v>49</v>
      </c>
      <c r="C16" s="16">
        <v>3</v>
      </c>
      <c r="D16" s="1" t="s">
        <v>50</v>
      </c>
      <c r="E16" s="1" t="s">
        <v>51</v>
      </c>
      <c r="F16" s="1" t="s">
        <v>52</v>
      </c>
      <c r="G16" s="61">
        <v>117143</v>
      </c>
      <c r="H16" s="17">
        <v>1171.4299100000001</v>
      </c>
      <c r="I16" s="18">
        <f t="shared" si="0"/>
        <v>2.9340327202392463E-2</v>
      </c>
      <c r="J16" s="62"/>
      <c r="R16" s="62"/>
    </row>
    <row r="17" spans="1:18">
      <c r="A17" s="54" t="s">
        <v>53</v>
      </c>
      <c r="C17" s="16">
        <v>4</v>
      </c>
      <c r="D17" s="1" t="s">
        <v>12</v>
      </c>
      <c r="E17" s="1" t="s">
        <v>13</v>
      </c>
      <c r="F17" s="1" t="s">
        <v>14</v>
      </c>
      <c r="G17" s="61">
        <v>35</v>
      </c>
      <c r="H17" s="17">
        <v>461.77974999999998</v>
      </c>
      <c r="I17" s="18">
        <f t="shared" si="0"/>
        <v>1.1566009067020483E-2</v>
      </c>
    </row>
    <row r="18" spans="1:18">
      <c r="C18" s="16"/>
      <c r="D18" s="1"/>
      <c r="E18" s="1"/>
      <c r="F18" s="1"/>
      <c r="G18" s="61"/>
      <c r="H18" s="17"/>
      <c r="I18" s="18"/>
    </row>
    <row r="19" spans="1:18">
      <c r="C19" s="16"/>
      <c r="D19" s="19" t="s">
        <v>15</v>
      </c>
      <c r="E19" s="1"/>
      <c r="F19" s="1"/>
      <c r="G19" s="2"/>
      <c r="H19" s="17"/>
      <c r="I19" s="18"/>
    </row>
    <row r="20" spans="1:18">
      <c r="C20" s="16">
        <v>5</v>
      </c>
      <c r="D20" s="1" t="s">
        <v>54</v>
      </c>
      <c r="E20" s="1" t="s">
        <v>17</v>
      </c>
      <c r="F20" s="1" t="s">
        <v>55</v>
      </c>
      <c r="G20" s="61">
        <v>578</v>
      </c>
      <c r="H20" s="17">
        <v>5846.2720499999996</v>
      </c>
      <c r="I20" s="18">
        <f t="shared" ref="I20:I34" si="1">+H20/$H$49</f>
        <v>0.14642919170571778</v>
      </c>
    </row>
    <row r="21" spans="1:18">
      <c r="A21" s="54" t="s">
        <v>56</v>
      </c>
      <c r="C21" s="16">
        <v>6</v>
      </c>
      <c r="D21" s="1" t="s">
        <v>25</v>
      </c>
      <c r="E21" s="1" t="s">
        <v>26</v>
      </c>
      <c r="F21" s="1" t="s">
        <v>30</v>
      </c>
      <c r="G21" s="61">
        <v>580</v>
      </c>
      <c r="H21" s="17">
        <v>5800</v>
      </c>
      <c r="I21" s="18">
        <f t="shared" si="1"/>
        <v>0.14527023454085808</v>
      </c>
    </row>
    <row r="22" spans="1:18">
      <c r="A22" s="54" t="s">
        <v>57</v>
      </c>
      <c r="C22" s="16">
        <v>7</v>
      </c>
      <c r="D22" s="1" t="s">
        <v>58</v>
      </c>
      <c r="E22" s="1" t="s">
        <v>59</v>
      </c>
      <c r="F22" s="1" t="s">
        <v>60</v>
      </c>
      <c r="G22" s="61">
        <v>406649</v>
      </c>
      <c r="H22" s="17">
        <v>4101.2383300000001</v>
      </c>
      <c r="I22" s="18">
        <f t="shared" si="1"/>
        <v>0.10272204381156157</v>
      </c>
    </row>
    <row r="23" spans="1:18">
      <c r="A23" s="54" t="s">
        <v>61</v>
      </c>
      <c r="C23" s="16">
        <v>8</v>
      </c>
      <c r="D23" s="22" t="s">
        <v>16</v>
      </c>
      <c r="E23" s="1" t="s">
        <v>17</v>
      </c>
      <c r="F23" s="1" t="s">
        <v>18</v>
      </c>
      <c r="G23" s="61">
        <v>352</v>
      </c>
      <c r="H23" s="17">
        <v>3632.3758899999998</v>
      </c>
      <c r="I23" s="18">
        <f t="shared" si="1"/>
        <v>9.0978637496699669E-2</v>
      </c>
    </row>
    <row r="24" spans="1:18">
      <c r="A24" s="54" t="s">
        <v>62</v>
      </c>
      <c r="C24" s="16">
        <v>9</v>
      </c>
      <c r="D24" s="1" t="s">
        <v>19</v>
      </c>
      <c r="E24" s="1" t="s">
        <v>17</v>
      </c>
      <c r="F24" s="1" t="s">
        <v>63</v>
      </c>
      <c r="G24" s="61">
        <v>245000</v>
      </c>
      <c r="H24" s="17">
        <v>2450</v>
      </c>
      <c r="I24" s="18">
        <f t="shared" si="1"/>
        <v>6.1364150797431433E-2</v>
      </c>
    </row>
    <row r="25" spans="1:18">
      <c r="A25" s="54" t="s">
        <v>64</v>
      </c>
      <c r="C25" s="16">
        <v>10</v>
      </c>
      <c r="D25" s="1" t="s">
        <v>40</v>
      </c>
      <c r="E25" s="1" t="s">
        <v>17</v>
      </c>
      <c r="F25" s="1" t="s">
        <v>24</v>
      </c>
      <c r="G25" s="61">
        <v>200</v>
      </c>
      <c r="H25" s="17">
        <v>2080.37536</v>
      </c>
      <c r="I25" s="18">
        <f t="shared" si="1"/>
        <v>5.210631318624518E-2</v>
      </c>
    </row>
    <row r="26" spans="1:18">
      <c r="A26" s="54" t="s">
        <v>65</v>
      </c>
      <c r="C26" s="16">
        <v>11</v>
      </c>
      <c r="D26" s="1" t="s">
        <v>66</v>
      </c>
      <c r="E26" s="1" t="s">
        <v>67</v>
      </c>
      <c r="F26" s="1" t="s">
        <v>68</v>
      </c>
      <c r="G26" s="61">
        <v>207388</v>
      </c>
      <c r="H26" s="17">
        <v>2073.88</v>
      </c>
      <c r="I26" s="18">
        <f t="shared" si="1"/>
        <v>5.1943626553378405E-2</v>
      </c>
    </row>
    <row r="27" spans="1:18">
      <c r="A27" s="54" t="s">
        <v>69</v>
      </c>
      <c r="C27" s="16">
        <v>12</v>
      </c>
      <c r="D27" s="1" t="s">
        <v>70</v>
      </c>
      <c r="E27" s="1" t="s">
        <v>17</v>
      </c>
      <c r="F27" s="1" t="s">
        <v>71</v>
      </c>
      <c r="G27" s="61">
        <v>150</v>
      </c>
      <c r="H27" s="17">
        <v>1621.7768000000001</v>
      </c>
      <c r="I27" s="18">
        <f t="shared" si="1"/>
        <v>4.0619982087745227E-2</v>
      </c>
    </row>
    <row r="28" spans="1:18">
      <c r="A28" s="54" t="s">
        <v>72</v>
      </c>
      <c r="C28" s="16">
        <v>13</v>
      </c>
      <c r="D28" s="1" t="s">
        <v>25</v>
      </c>
      <c r="E28" s="1" t="s">
        <v>26</v>
      </c>
      <c r="F28" s="1" t="s">
        <v>73</v>
      </c>
      <c r="G28" s="61">
        <v>35</v>
      </c>
      <c r="H28" s="17">
        <v>350</v>
      </c>
      <c r="I28" s="18">
        <f t="shared" si="1"/>
        <v>8.7663072567759192E-3</v>
      </c>
      <c r="J28" s="21"/>
      <c r="R28" s="63"/>
    </row>
    <row r="29" spans="1:18">
      <c r="C29" s="16">
        <v>14</v>
      </c>
      <c r="D29" s="1" t="s">
        <v>74</v>
      </c>
      <c r="E29" s="1" t="s">
        <v>75</v>
      </c>
      <c r="F29" s="1" t="s">
        <v>76</v>
      </c>
      <c r="G29" s="61">
        <v>1</v>
      </c>
      <c r="H29" s="17">
        <v>298.31549890000002</v>
      </c>
      <c r="I29" s="18">
        <f t="shared" si="1"/>
        <v>7.4717866366165678E-3</v>
      </c>
      <c r="J29" s="21"/>
      <c r="R29" s="63"/>
    </row>
    <row r="30" spans="1:18">
      <c r="C30" s="16">
        <v>15</v>
      </c>
      <c r="D30" s="64" t="s">
        <v>21</v>
      </c>
      <c r="E30" s="1" t="s">
        <v>22</v>
      </c>
      <c r="F30" s="64" t="s">
        <v>23</v>
      </c>
      <c r="G30" s="61">
        <v>28</v>
      </c>
      <c r="H30" s="17">
        <v>280</v>
      </c>
      <c r="I30" s="18">
        <f t="shared" si="1"/>
        <v>7.0130458054207352E-3</v>
      </c>
      <c r="J30" s="21"/>
      <c r="R30" s="63"/>
    </row>
    <row r="31" spans="1:18">
      <c r="A31" s="54" t="s">
        <v>42</v>
      </c>
      <c r="C31" s="16">
        <v>16</v>
      </c>
      <c r="D31" s="1" t="s">
        <v>25</v>
      </c>
      <c r="E31" s="1" t="s">
        <v>26</v>
      </c>
      <c r="F31" s="1" t="s">
        <v>77</v>
      </c>
      <c r="G31" s="61">
        <v>25</v>
      </c>
      <c r="H31" s="17">
        <v>250</v>
      </c>
      <c r="I31" s="18">
        <f t="shared" si="1"/>
        <v>6.2616480405542274E-3</v>
      </c>
    </row>
    <row r="32" spans="1:18">
      <c r="C32" s="16">
        <v>17</v>
      </c>
      <c r="D32" s="1" t="s">
        <v>70</v>
      </c>
      <c r="E32" s="1" t="s">
        <v>17</v>
      </c>
      <c r="F32" s="1" t="s">
        <v>78</v>
      </c>
      <c r="G32" s="61">
        <v>20</v>
      </c>
      <c r="H32" s="17">
        <v>215.94532000000001</v>
      </c>
      <c r="I32" s="18">
        <f t="shared" si="1"/>
        <v>5.4086943593794224E-3</v>
      </c>
    </row>
    <row r="33" spans="2:22">
      <c r="C33" s="64">
        <v>18</v>
      </c>
      <c r="D33" s="1" t="s">
        <v>41</v>
      </c>
      <c r="E33" s="1" t="s">
        <v>28</v>
      </c>
      <c r="F33" s="1" t="s">
        <v>79</v>
      </c>
      <c r="G33" s="61">
        <v>20</v>
      </c>
      <c r="H33" s="17">
        <v>199.91918000000001</v>
      </c>
      <c r="I33" s="18">
        <f t="shared" si="1"/>
        <v>5.0072941668648317E-3</v>
      </c>
    </row>
    <row r="34" spans="2:22">
      <c r="C34" s="64">
        <v>19</v>
      </c>
      <c r="D34" s="64" t="s">
        <v>25</v>
      </c>
      <c r="E34" s="1" t="s">
        <v>26</v>
      </c>
      <c r="F34" s="64" t="s">
        <v>27</v>
      </c>
      <c r="G34" s="61">
        <v>16</v>
      </c>
      <c r="H34" s="17">
        <v>160</v>
      </c>
      <c r="I34" s="18">
        <f t="shared" si="1"/>
        <v>4.0074547459547057E-3</v>
      </c>
    </row>
    <row r="35" spans="2:22">
      <c r="C35" s="16"/>
      <c r="D35" s="24" t="s">
        <v>31</v>
      </c>
      <c r="E35" s="65"/>
      <c r="F35" s="65"/>
      <c r="G35" s="65"/>
      <c r="H35" s="66">
        <v>39830.959248899999</v>
      </c>
      <c r="I35" s="67">
        <f>SUM(I14:I34)</f>
        <v>0.99762979173707955</v>
      </c>
      <c r="J35" s="68"/>
      <c r="S35" s="69"/>
      <c r="T35" s="70"/>
      <c r="V35" s="70"/>
    </row>
    <row r="36" spans="2:22">
      <c r="C36" s="16"/>
      <c r="D36" s="27"/>
      <c r="E36" s="27"/>
      <c r="F36" s="27"/>
      <c r="G36" s="27"/>
      <c r="H36" s="30"/>
      <c r="I36" s="31"/>
      <c r="J36" s="27"/>
    </row>
    <row r="37" spans="2:22">
      <c r="C37" s="16"/>
      <c r="D37" s="19" t="s">
        <v>32</v>
      </c>
      <c r="E37" s="1"/>
      <c r="F37" s="1"/>
      <c r="G37" s="1"/>
      <c r="H37" s="17"/>
      <c r="I37" s="18"/>
      <c r="K37" s="58" t="s">
        <v>80</v>
      </c>
      <c r="L37" s="59" t="s">
        <v>81</v>
      </c>
    </row>
    <row r="38" spans="2:22">
      <c r="B38" s="54" t="str">
        <f>+$C$6&amp;D38</f>
        <v>IL&amp;FS  Infrastructure Debt Fund Series 1BCollateralised Borrowing &amp; Lending Obligation (CBLO)</v>
      </c>
      <c r="C38" s="16"/>
      <c r="D38" s="4" t="s">
        <v>33</v>
      </c>
      <c r="E38" s="32"/>
      <c r="F38" s="32"/>
      <c r="G38" s="32"/>
      <c r="H38" s="17">
        <v>0</v>
      </c>
      <c r="I38" s="18">
        <f>+H38/$H$49</f>
        <v>0</v>
      </c>
      <c r="K38" s="54" t="s">
        <v>82</v>
      </c>
      <c r="L38" s="56">
        <v>0.22270000000000001</v>
      </c>
    </row>
    <row r="39" spans="2:22">
      <c r="C39" s="16"/>
      <c r="D39" s="1"/>
      <c r="E39" s="1"/>
      <c r="F39" s="1"/>
      <c r="G39" s="1"/>
      <c r="H39" s="32"/>
      <c r="I39" s="33"/>
      <c r="K39" s="54" t="s">
        <v>83</v>
      </c>
      <c r="L39" s="56">
        <v>9.2100000000000001E-2</v>
      </c>
    </row>
    <row r="40" spans="2:22" s="20" customFormat="1">
      <c r="C40" s="23"/>
      <c r="D40" s="24" t="s">
        <v>31</v>
      </c>
      <c r="E40" s="24"/>
      <c r="F40" s="24"/>
      <c r="G40" s="24"/>
      <c r="H40" s="71">
        <v>0</v>
      </c>
      <c r="I40" s="35">
        <f>SUM(I38:I39)</f>
        <v>0</v>
      </c>
      <c r="J40" s="27"/>
      <c r="K40" s="20" t="s">
        <v>84</v>
      </c>
      <c r="L40" s="57">
        <v>1.61E-2</v>
      </c>
      <c r="M40" s="1"/>
    </row>
    <row r="41" spans="2:22">
      <c r="C41" s="16"/>
      <c r="D41" s="1"/>
      <c r="E41" s="1"/>
      <c r="F41" s="1"/>
      <c r="G41" s="1"/>
      <c r="H41" s="17"/>
      <c r="I41" s="18"/>
    </row>
    <row r="42" spans="2:22">
      <c r="B42" s="54" t="str">
        <f>+$C$6&amp;D42</f>
        <v>IL&amp;FS  Infrastructure Debt Fund Series 1BCBLO Margin</v>
      </c>
      <c r="C42" s="16"/>
      <c r="D42" s="19" t="s">
        <v>34</v>
      </c>
      <c r="E42" s="1"/>
      <c r="F42" s="1"/>
      <c r="G42" s="2"/>
      <c r="H42" s="17">
        <v>5.5</v>
      </c>
      <c r="I42" s="18">
        <f>+H42/$H$49</f>
        <v>1.3775625689219301E-4</v>
      </c>
    </row>
    <row r="43" spans="2:22">
      <c r="C43" s="16"/>
      <c r="D43" s="24" t="s">
        <v>31</v>
      </c>
      <c r="E43" s="24"/>
      <c r="F43" s="24"/>
      <c r="G43" s="24"/>
      <c r="H43" s="66">
        <v>5.5</v>
      </c>
      <c r="I43" s="72">
        <f>SUM(I42)</f>
        <v>1.3775625689219301E-4</v>
      </c>
    </row>
    <row r="44" spans="2:22">
      <c r="C44" s="16"/>
      <c r="D44" s="1"/>
      <c r="E44" s="1"/>
      <c r="F44" s="1"/>
      <c r="G44" s="1"/>
      <c r="H44" s="17"/>
      <c r="I44" s="18"/>
    </row>
    <row r="45" spans="2:22">
      <c r="C45" s="16"/>
      <c r="D45" s="19" t="s">
        <v>35</v>
      </c>
      <c r="E45" s="1"/>
      <c r="F45" s="1"/>
      <c r="G45" s="1"/>
      <c r="H45" s="17"/>
      <c r="I45" s="18"/>
    </row>
    <row r="46" spans="2:22">
      <c r="C46" s="16">
        <v>1</v>
      </c>
      <c r="D46" s="1" t="s">
        <v>85</v>
      </c>
      <c r="E46" s="1"/>
      <c r="F46" s="1"/>
      <c r="G46" s="1"/>
      <c r="H46" s="17">
        <v>-58.391209999994317</v>
      </c>
      <c r="I46" s="18">
        <f>+H46/$H$49</f>
        <v>-1.4625008227282194E-3</v>
      </c>
    </row>
    <row r="47" spans="2:22">
      <c r="B47" s="54" t="str">
        <f>+$C$6&amp;D47</f>
        <v>IL&amp;FS  Infrastructure Debt Fund Series 1BCash &amp; Cash Equivalents</v>
      </c>
      <c r="C47" s="16">
        <v>2</v>
      </c>
      <c r="D47" s="17" t="s">
        <v>37</v>
      </c>
      <c r="E47" s="1"/>
      <c r="F47" s="1"/>
      <c r="G47" s="1"/>
      <c r="H47" s="17">
        <v>147.52317619999999</v>
      </c>
      <c r="I47" s="18">
        <f>+H47/$H$49</f>
        <v>3.6949528287562642E-3</v>
      </c>
    </row>
    <row r="48" spans="2:22" s="20" customFormat="1">
      <c r="C48" s="23"/>
      <c r="D48" s="24" t="s">
        <v>31</v>
      </c>
      <c r="E48" s="24"/>
      <c r="F48" s="24"/>
      <c r="G48" s="24"/>
      <c r="H48" s="66">
        <v>89.131966200005678</v>
      </c>
      <c r="I48" s="73">
        <f>SUM(I46:I47)</f>
        <v>2.2324520060280446E-3</v>
      </c>
      <c r="J48" s="27"/>
      <c r="L48" s="57"/>
      <c r="M48" s="1"/>
    </row>
    <row r="49" spans="3:19" s="20" customFormat="1">
      <c r="C49" s="23"/>
      <c r="D49" s="39" t="s">
        <v>38</v>
      </c>
      <c r="E49" s="39"/>
      <c r="F49" s="39"/>
      <c r="G49" s="39"/>
      <c r="H49" s="40">
        <v>39925.591215100001</v>
      </c>
      <c r="I49" s="41">
        <f>+I48+I43+I40+I35</f>
        <v>0.99999999999999978</v>
      </c>
      <c r="J49" s="42"/>
      <c r="L49" s="57"/>
      <c r="M49" s="1"/>
      <c r="R49" s="74"/>
      <c r="S49" s="69"/>
    </row>
    <row r="50" spans="3:19">
      <c r="C50" s="16"/>
      <c r="D50" s="42"/>
      <c r="E50" s="42"/>
      <c r="F50" s="42"/>
      <c r="G50" s="42"/>
      <c r="H50" s="43"/>
      <c r="I50" s="44"/>
      <c r="J50" s="42"/>
      <c r="R50" s="63"/>
      <c r="S50" s="69"/>
    </row>
    <row r="51" spans="3:19">
      <c r="C51" s="16"/>
      <c r="D51" s="45" t="s">
        <v>39</v>
      </c>
      <c r="E51" s="1"/>
      <c r="F51" s="1"/>
      <c r="G51" s="1"/>
      <c r="H51" s="21"/>
      <c r="I51" s="46"/>
    </row>
    <row r="52" spans="3:19">
      <c r="C52" s="1"/>
      <c r="D52" s="1"/>
      <c r="E52" s="1"/>
      <c r="F52" s="1"/>
      <c r="G52" s="1"/>
      <c r="H52" s="21"/>
      <c r="I52" s="1"/>
    </row>
    <row r="54" spans="3:19" hidden="1">
      <c r="G54" s="54">
        <v>3852457006.3499999</v>
      </c>
      <c r="H54" s="63">
        <v>38524.570063499996</v>
      </c>
    </row>
    <row r="55" spans="3:19" hidden="1">
      <c r="H55" s="63">
        <v>1401.0211516000054</v>
      </c>
    </row>
  </sheetData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0"/>
  <sheetViews>
    <sheetView view="pageBreakPreview" topLeftCell="C4" zoomScale="87" zoomScaleNormal="85" zoomScaleSheetLayoutView="87" workbookViewId="0">
      <selection activeCell="C8" sqref="C8:I8"/>
    </sheetView>
  </sheetViews>
  <sheetFormatPr defaultRowHeight="15.75"/>
  <cols>
    <col min="1" max="2" width="13" style="20" hidden="1" customWidth="1"/>
    <col min="3" max="3" width="7.5703125" style="20" customWidth="1"/>
    <col min="4" max="4" width="58.7109375" style="20" customWidth="1"/>
    <col min="5" max="5" width="17.5703125" style="20" customWidth="1"/>
    <col min="6" max="6" width="16.28515625" style="20" customWidth="1"/>
    <col min="7" max="7" width="11" style="20" bestFit="1" customWidth="1"/>
    <col min="8" max="8" width="17.85546875" style="20" customWidth="1"/>
    <col min="9" max="9" width="14.7109375" style="20" customWidth="1"/>
    <col min="10" max="10" width="14.5703125" style="1" customWidth="1"/>
    <col min="11" max="11" width="21" style="20" hidden="1" customWidth="1"/>
    <col min="12" max="12" width="9.140625" style="57" hidden="1" customWidth="1"/>
    <col min="13" max="13" width="15.140625" style="1" customWidth="1"/>
    <col min="14" max="14" width="9.140625" style="20"/>
    <col min="15" max="16" width="9.28515625" style="20" bestFit="1" customWidth="1"/>
    <col min="17" max="16384" width="9.140625" style="20"/>
  </cols>
  <sheetData>
    <row r="1" spans="1:13">
      <c r="G1" s="75"/>
    </row>
    <row r="2" spans="1:13">
      <c r="G2" s="75"/>
    </row>
    <row r="3" spans="1:13">
      <c r="G3" s="75"/>
    </row>
    <row r="4" spans="1:13">
      <c r="G4" s="75"/>
    </row>
    <row r="5" spans="1:13">
      <c r="C5" s="4" t="s">
        <v>0</v>
      </c>
      <c r="G5" s="75"/>
    </row>
    <row r="6" spans="1:13" ht="15.75" customHeight="1">
      <c r="C6" s="86" t="s">
        <v>86</v>
      </c>
      <c r="D6" s="87"/>
      <c r="E6" s="87"/>
      <c r="F6" s="87"/>
      <c r="G6" s="87"/>
      <c r="H6" s="87"/>
      <c r="I6" s="88"/>
    </row>
    <row r="7" spans="1:13" ht="15.75" customHeight="1">
      <c r="C7" s="98" t="s">
        <v>2</v>
      </c>
      <c r="D7" s="99"/>
      <c r="E7" s="99"/>
      <c r="F7" s="99"/>
      <c r="G7" s="99"/>
      <c r="H7" s="99"/>
      <c r="I7" s="100"/>
    </row>
    <row r="8" spans="1:13">
      <c r="C8" s="92"/>
      <c r="D8" s="93"/>
      <c r="E8" s="93"/>
      <c r="F8" s="93"/>
      <c r="G8" s="93"/>
      <c r="H8" s="93"/>
      <c r="I8" s="94"/>
      <c r="K8" s="76"/>
      <c r="L8" s="77"/>
    </row>
    <row r="9" spans="1:13">
      <c r="C9" s="49"/>
      <c r="D9" s="50"/>
      <c r="E9" s="50"/>
      <c r="F9" s="50"/>
      <c r="G9" s="50"/>
      <c r="H9" s="50"/>
      <c r="I9" s="51"/>
      <c r="K9" s="76"/>
      <c r="L9" s="77"/>
    </row>
    <row r="10" spans="1:13">
      <c r="C10" s="95" t="s">
        <v>3</v>
      </c>
      <c r="D10" s="96" t="s">
        <v>4</v>
      </c>
      <c r="E10" s="96" t="s">
        <v>5</v>
      </c>
      <c r="F10" s="52" t="s">
        <v>6</v>
      </c>
      <c r="G10" s="96" t="s">
        <v>7</v>
      </c>
      <c r="H10" s="13" t="s">
        <v>8</v>
      </c>
      <c r="I10" s="97" t="s">
        <v>9</v>
      </c>
      <c r="J10" s="14"/>
      <c r="K10" s="60"/>
      <c r="M10" s="14"/>
    </row>
    <row r="11" spans="1:13">
      <c r="C11" s="95"/>
      <c r="D11" s="96"/>
      <c r="E11" s="96"/>
      <c r="F11" s="52"/>
      <c r="G11" s="96"/>
      <c r="H11" s="13" t="s">
        <v>10</v>
      </c>
      <c r="I11" s="97"/>
      <c r="J11" s="14"/>
      <c r="K11" s="60"/>
      <c r="M11" s="14"/>
    </row>
    <row r="12" spans="1:13" s="1" customFormat="1">
      <c r="C12" s="23"/>
      <c r="D12" s="4"/>
      <c r="E12" s="4"/>
      <c r="F12" s="4"/>
      <c r="G12" s="4"/>
      <c r="H12" s="78"/>
      <c r="I12" s="79"/>
      <c r="K12" s="20"/>
      <c r="L12" s="57"/>
    </row>
    <row r="13" spans="1:13" s="1" customFormat="1">
      <c r="C13" s="23"/>
      <c r="D13" s="19" t="s">
        <v>11</v>
      </c>
      <c r="E13" s="4"/>
      <c r="F13" s="4"/>
      <c r="G13" s="4"/>
      <c r="H13" s="78"/>
      <c r="I13" s="79"/>
      <c r="K13" s="20"/>
      <c r="L13" s="57"/>
    </row>
    <row r="14" spans="1:13" s="1" customFormat="1">
      <c r="A14" s="1" t="str">
        <f t="shared" ref="A14:A25" si="0">+$C$6&amp;D14</f>
        <v>IL&amp;FS  Infrastructure Debt Fund Series 1CIL&amp;FS Solar Power Limited</v>
      </c>
      <c r="C14" s="16">
        <v>1</v>
      </c>
      <c r="D14" s="1" t="s">
        <v>44</v>
      </c>
      <c r="E14" s="1" t="s">
        <v>45</v>
      </c>
      <c r="F14" s="1" t="s">
        <v>46</v>
      </c>
      <c r="G14" s="61">
        <v>619</v>
      </c>
      <c r="H14" s="17">
        <v>7014.8539600000004</v>
      </c>
      <c r="I14" s="18">
        <f>+H14/$H$45</f>
        <v>0.15072511414621956</v>
      </c>
      <c r="K14" s="54"/>
      <c r="L14" s="56"/>
    </row>
    <row r="15" spans="1:13" s="1" customFormat="1">
      <c r="A15" s="1" t="str">
        <f t="shared" si="0"/>
        <v>IL&amp;FS  Infrastructure Debt Fund Series 1CBhilwara Green Energy Limited</v>
      </c>
      <c r="C15" s="16">
        <v>2</v>
      </c>
      <c r="D15" s="1" t="s">
        <v>50</v>
      </c>
      <c r="E15" s="1" t="s">
        <v>51</v>
      </c>
      <c r="F15" s="1" t="s">
        <v>87</v>
      </c>
      <c r="G15" s="61">
        <v>458496</v>
      </c>
      <c r="H15" s="17">
        <v>4584.96</v>
      </c>
      <c r="I15" s="18">
        <f t="shared" ref="I15:I16" si="1">+H15/$H$45</f>
        <v>9.8515040127200429E-2</v>
      </c>
      <c r="J15" s="61"/>
      <c r="K15" s="54"/>
      <c r="L15" s="56"/>
    </row>
    <row r="16" spans="1:13" s="1" customFormat="1">
      <c r="A16" s="1" t="str">
        <f t="shared" si="0"/>
        <v>IL&amp;FS  Infrastructure Debt Fund Series 1CIL&amp;FS Wind Energy Limited</v>
      </c>
      <c r="C16" s="16">
        <v>3</v>
      </c>
      <c r="D16" s="1" t="s">
        <v>12</v>
      </c>
      <c r="E16" s="1" t="s">
        <v>13</v>
      </c>
      <c r="F16" s="1" t="s">
        <v>88</v>
      </c>
      <c r="G16" s="61">
        <v>299</v>
      </c>
      <c r="H16" s="17">
        <v>3944.9184599999999</v>
      </c>
      <c r="I16" s="18">
        <f t="shared" si="1"/>
        <v>8.4762746105840336E-2</v>
      </c>
      <c r="J16" s="61"/>
      <c r="K16" s="54"/>
      <c r="L16" s="56"/>
    </row>
    <row r="17" spans="1:17" s="1" customFormat="1">
      <c r="A17" s="1" t="str">
        <f t="shared" si="0"/>
        <v>IL&amp;FS  Infrastructure Debt Fund Series 1C</v>
      </c>
      <c r="C17" s="16"/>
      <c r="G17" s="61"/>
      <c r="H17" s="17"/>
      <c r="I17" s="18"/>
      <c r="K17" s="54"/>
      <c r="L17" s="56"/>
    </row>
    <row r="18" spans="1:17" s="1" customFormat="1">
      <c r="A18" s="1" t="str">
        <f t="shared" si="0"/>
        <v>IL&amp;FS  Infrastructure Debt Fund Series 1CDebt Instrument-Privately Placed-Unlisted</v>
      </c>
      <c r="C18" s="16"/>
      <c r="D18" s="19" t="s">
        <v>15</v>
      </c>
      <c r="G18" s="61"/>
      <c r="H18" s="17"/>
      <c r="I18" s="18"/>
      <c r="K18" s="54"/>
      <c r="L18" s="56"/>
    </row>
    <row r="19" spans="1:17" s="1" customFormat="1">
      <c r="C19" s="16">
        <v>4</v>
      </c>
      <c r="D19" s="1" t="s">
        <v>89</v>
      </c>
      <c r="E19" s="1" t="s">
        <v>90</v>
      </c>
      <c r="F19" s="1" t="s">
        <v>91</v>
      </c>
      <c r="G19" s="61">
        <v>650</v>
      </c>
      <c r="H19" s="17">
        <v>6299.9999998000003</v>
      </c>
      <c r="I19" s="18">
        <f t="shared" ref="I19:I31" si="2">+H19/$H$45</f>
        <v>0.13536535821068443</v>
      </c>
      <c r="K19" s="54"/>
      <c r="L19" s="56"/>
    </row>
    <row r="20" spans="1:17" s="1" customFormat="1">
      <c r="A20" s="1" t="str">
        <f t="shared" si="0"/>
        <v>IL&amp;FS  Infrastructure Debt Fund Series 1CBabcock Borsing Limited</v>
      </c>
      <c r="C20" s="16">
        <v>5</v>
      </c>
      <c r="D20" s="1" t="s">
        <v>70</v>
      </c>
      <c r="E20" s="1" t="s">
        <v>17</v>
      </c>
      <c r="F20" s="1" t="s">
        <v>71</v>
      </c>
      <c r="G20" s="61">
        <v>552</v>
      </c>
      <c r="H20" s="17">
        <v>5968.13861</v>
      </c>
      <c r="I20" s="18">
        <f t="shared" si="2"/>
        <v>0.12823479695544654</v>
      </c>
      <c r="K20" s="54"/>
      <c r="L20" s="56"/>
    </row>
    <row r="21" spans="1:17" s="1" customFormat="1">
      <c r="A21" s="1" t="str">
        <f>+$C$6&amp;" "&amp;D21</f>
        <v>IL&amp;FS  Infrastructure Debt Fund Series 1C AD Hydro Power Ltd</v>
      </c>
      <c r="C21" s="16">
        <v>6</v>
      </c>
      <c r="D21" s="1" t="s">
        <v>58</v>
      </c>
      <c r="E21" s="1" t="s">
        <v>59</v>
      </c>
      <c r="F21" s="1" t="s">
        <v>92</v>
      </c>
      <c r="G21" s="61">
        <v>484635</v>
      </c>
      <c r="H21" s="17">
        <v>4887.7622799999999</v>
      </c>
      <c r="I21" s="18">
        <f t="shared" si="2"/>
        <v>0.1050212209368057</v>
      </c>
      <c r="K21" s="54"/>
      <c r="L21" s="56"/>
    </row>
    <row r="22" spans="1:17" s="1" customFormat="1">
      <c r="A22" s="1" t="str">
        <f t="shared" si="0"/>
        <v>IL&amp;FS  Infrastructure Debt Fund Series 1CWilliamson Magor &amp; Co. Limited</v>
      </c>
      <c r="C22" s="16">
        <v>7</v>
      </c>
      <c r="D22" s="1" t="s">
        <v>54</v>
      </c>
      <c r="E22" s="1" t="s">
        <v>17</v>
      </c>
      <c r="F22" s="1" t="s">
        <v>55</v>
      </c>
      <c r="G22" s="61">
        <v>380</v>
      </c>
      <c r="H22" s="17">
        <v>3843.5698600000001</v>
      </c>
      <c r="I22" s="18">
        <f t="shared" si="2"/>
        <v>8.2585112844953526E-2</v>
      </c>
      <c r="K22" s="54"/>
      <c r="L22" s="56"/>
    </row>
    <row r="23" spans="1:17" s="1" customFormat="1">
      <c r="A23" s="1" t="str">
        <f t="shared" si="0"/>
        <v>IL&amp;FS  Infrastructure Debt Fund Series 1CGHV Hospitality (India) Private Limited</v>
      </c>
      <c r="C23" s="16">
        <v>8</v>
      </c>
      <c r="D23" s="1" t="s">
        <v>40</v>
      </c>
      <c r="E23" s="1" t="s">
        <v>17</v>
      </c>
      <c r="F23" s="1" t="s">
        <v>24</v>
      </c>
      <c r="G23" s="61">
        <v>270</v>
      </c>
      <c r="H23" s="17">
        <v>2808.5067300000001</v>
      </c>
      <c r="I23" s="18">
        <f t="shared" si="2"/>
        <v>6.0345161834228098E-2</v>
      </c>
      <c r="K23" s="54"/>
      <c r="L23" s="56"/>
    </row>
    <row r="24" spans="1:17" s="1" customFormat="1">
      <c r="A24" s="1" t="str">
        <f t="shared" si="0"/>
        <v>IL&amp;FS  Infrastructure Debt Fund Series 1CBhilangana Hydro Power Limited</v>
      </c>
      <c r="C24" s="16">
        <v>9</v>
      </c>
      <c r="D24" s="1" t="s">
        <v>25</v>
      </c>
      <c r="E24" s="1" t="s">
        <v>26</v>
      </c>
      <c r="F24" s="1" t="s">
        <v>30</v>
      </c>
      <c r="G24" s="61">
        <v>261</v>
      </c>
      <c r="H24" s="17">
        <v>2610</v>
      </c>
      <c r="I24" s="18">
        <f t="shared" si="2"/>
        <v>5.6079934117635295E-2</v>
      </c>
      <c r="K24" s="54"/>
      <c r="L24" s="56"/>
    </row>
    <row r="25" spans="1:17" s="1" customFormat="1">
      <c r="A25" s="1" t="str">
        <f t="shared" si="0"/>
        <v>IL&amp;FS  Infrastructure Debt Fund Series 1CAMRI Hospital Limited</v>
      </c>
      <c r="C25" s="16">
        <v>10</v>
      </c>
      <c r="D25" s="1" t="s">
        <v>41</v>
      </c>
      <c r="E25" s="1" t="s">
        <v>28</v>
      </c>
      <c r="F25" s="1" t="s">
        <v>93</v>
      </c>
      <c r="G25" s="61">
        <v>120</v>
      </c>
      <c r="H25" s="17">
        <v>1199.5150799999999</v>
      </c>
      <c r="I25" s="18">
        <f t="shared" si="2"/>
        <v>2.5773458490233724E-2</v>
      </c>
      <c r="K25" s="54"/>
      <c r="L25" s="56"/>
    </row>
    <row r="26" spans="1:17" s="1" customFormat="1">
      <c r="A26" s="1" t="str">
        <f>+$C$6&amp;D26</f>
        <v>IL&amp;FS  Infrastructure Debt Fund Series 1CElectrolsteel Casting Ltd</v>
      </c>
      <c r="C26" s="16">
        <v>11</v>
      </c>
      <c r="D26" s="1" t="s">
        <v>94</v>
      </c>
      <c r="E26" s="1" t="s">
        <v>95</v>
      </c>
      <c r="F26" s="1" t="s">
        <v>96</v>
      </c>
      <c r="G26" s="61">
        <v>12</v>
      </c>
      <c r="H26" s="17">
        <v>1030.17904</v>
      </c>
      <c r="I26" s="18">
        <f t="shared" si="2"/>
        <v>2.2135008694470795E-2</v>
      </c>
      <c r="K26" s="54"/>
      <c r="L26" s="56"/>
    </row>
    <row r="27" spans="1:17" s="1" customFormat="1">
      <c r="A27" s="1" t="str">
        <f>+$C$6&amp;D27</f>
        <v>IL&amp;FS  Infrastructure Debt Fund Series 1CBabcock Borsing Limited</v>
      </c>
      <c r="C27" s="16">
        <v>12</v>
      </c>
      <c r="D27" s="1" t="s">
        <v>70</v>
      </c>
      <c r="E27" s="1" t="s">
        <v>17</v>
      </c>
      <c r="F27" s="1" t="s">
        <v>78</v>
      </c>
      <c r="G27" s="61">
        <v>85</v>
      </c>
      <c r="H27" s="17">
        <v>904.81991000000005</v>
      </c>
      <c r="I27" s="18">
        <f t="shared" si="2"/>
        <v>1.9441471624951991E-2</v>
      </c>
      <c r="K27" s="54"/>
      <c r="L27" s="56"/>
    </row>
    <row r="28" spans="1:17" s="1" customFormat="1">
      <c r="C28" s="23">
        <v>13</v>
      </c>
      <c r="D28" s="1" t="s">
        <v>25</v>
      </c>
      <c r="E28" s="1" t="s">
        <v>26</v>
      </c>
      <c r="F28" s="1" t="s">
        <v>27</v>
      </c>
      <c r="G28" s="61">
        <v>47</v>
      </c>
      <c r="H28" s="17">
        <v>470</v>
      </c>
      <c r="I28" s="18">
        <f t="shared" si="2"/>
        <v>1.0098685454133558E-2</v>
      </c>
      <c r="K28" s="54"/>
      <c r="L28" s="56"/>
    </row>
    <row r="29" spans="1:17" s="1" customFormat="1">
      <c r="A29" s="1" t="str">
        <f>+$C$6&amp;D29</f>
        <v>IL&amp;FS  Infrastructure Debt Fund Series 1CBhilangana Hydro Power Limited</v>
      </c>
      <c r="C29" s="23">
        <v>14</v>
      </c>
      <c r="D29" s="1" t="s">
        <v>25</v>
      </c>
      <c r="E29" s="1" t="s">
        <v>26</v>
      </c>
      <c r="F29" s="1" t="s">
        <v>73</v>
      </c>
      <c r="G29" s="61">
        <v>40</v>
      </c>
      <c r="H29" s="17">
        <v>400</v>
      </c>
      <c r="I29" s="18">
        <f t="shared" si="2"/>
        <v>8.5946259184115394E-3</v>
      </c>
      <c r="K29" s="54"/>
      <c r="L29" s="56"/>
    </row>
    <row r="30" spans="1:17" s="1" customFormat="1">
      <c r="C30" s="23">
        <v>15</v>
      </c>
      <c r="D30" s="64" t="s">
        <v>21</v>
      </c>
      <c r="E30" s="1" t="s">
        <v>22</v>
      </c>
      <c r="F30" s="64" t="s">
        <v>23</v>
      </c>
      <c r="G30" s="61">
        <v>33</v>
      </c>
      <c r="H30" s="17">
        <v>330</v>
      </c>
      <c r="I30" s="18">
        <f t="shared" si="2"/>
        <v>7.0905663826895202E-3</v>
      </c>
      <c r="K30" s="54"/>
      <c r="L30" s="56"/>
    </row>
    <row r="31" spans="1:17" s="1" customFormat="1">
      <c r="C31" s="64">
        <v>16</v>
      </c>
      <c r="D31" s="1" t="s">
        <v>74</v>
      </c>
      <c r="E31" s="1" t="s">
        <v>75</v>
      </c>
      <c r="F31" s="1" t="s">
        <v>76</v>
      </c>
      <c r="G31" s="61">
        <v>1</v>
      </c>
      <c r="H31" s="17">
        <v>108.8382268</v>
      </c>
      <c r="I31" s="18">
        <f t="shared" si="2"/>
        <v>2.3385596124230836E-3</v>
      </c>
      <c r="K31" s="54"/>
      <c r="L31" s="56"/>
    </row>
    <row r="32" spans="1:17" s="1" customFormat="1">
      <c r="C32" s="23"/>
      <c r="D32" s="24" t="s">
        <v>31</v>
      </c>
      <c r="E32" s="24"/>
      <c r="F32" s="24"/>
      <c r="G32" s="24"/>
      <c r="H32" s="25">
        <v>46406.062156599997</v>
      </c>
      <c r="I32" s="73">
        <f>SUM(I14:I31)</f>
        <v>0.99710686145632821</v>
      </c>
      <c r="J32" s="27"/>
      <c r="K32" s="20"/>
      <c r="L32" s="57"/>
      <c r="N32" s="80"/>
      <c r="O32" s="61"/>
      <c r="P32" s="61"/>
      <c r="Q32" s="61"/>
    </row>
    <row r="33" spans="2:14" s="1" customFormat="1">
      <c r="C33" s="23"/>
      <c r="D33" s="27"/>
      <c r="E33" s="27"/>
      <c r="F33" s="27"/>
      <c r="G33" s="27"/>
      <c r="H33" s="30"/>
      <c r="I33" s="31"/>
      <c r="J33" s="27"/>
      <c r="K33" s="20"/>
      <c r="L33" s="57"/>
    </row>
    <row r="34" spans="2:14">
      <c r="C34" s="23"/>
      <c r="D34" s="19" t="s">
        <v>32</v>
      </c>
      <c r="E34" s="4"/>
      <c r="F34" s="4"/>
      <c r="G34" s="4"/>
      <c r="H34" s="78"/>
      <c r="I34" s="79"/>
      <c r="K34" s="76" t="s">
        <v>80</v>
      </c>
      <c r="L34" s="77" t="s">
        <v>81</v>
      </c>
    </row>
    <row r="35" spans="2:14">
      <c r="B35" s="20" t="str">
        <f>+$C$6&amp;D35</f>
        <v>IL&amp;FS  Infrastructure Debt Fund Series 1CCollateralised Borrowing &amp; Lending Obligation (CBLO)</v>
      </c>
      <c r="C35" s="23"/>
      <c r="D35" s="4" t="s">
        <v>33</v>
      </c>
      <c r="E35" s="81"/>
      <c r="F35" s="81"/>
      <c r="G35" s="81"/>
      <c r="H35" s="78">
        <v>0</v>
      </c>
      <c r="I35" s="18">
        <f>+H35/$H$45</f>
        <v>0</v>
      </c>
      <c r="K35" s="20" t="s">
        <v>82</v>
      </c>
      <c r="L35" s="57">
        <v>0.40260000000000001</v>
      </c>
    </row>
    <row r="36" spans="2:14">
      <c r="C36" s="23"/>
      <c r="D36" s="24" t="s">
        <v>31</v>
      </c>
      <c r="E36" s="24"/>
      <c r="F36" s="24"/>
      <c r="G36" s="24"/>
      <c r="H36" s="25">
        <v>0</v>
      </c>
      <c r="I36" s="73">
        <f>SUM(I35)</f>
        <v>0</v>
      </c>
      <c r="J36" s="27"/>
    </row>
    <row r="37" spans="2:14" s="1" customFormat="1">
      <c r="C37" s="23"/>
      <c r="D37" s="4"/>
      <c r="E37" s="4"/>
      <c r="F37" s="4"/>
      <c r="G37" s="4"/>
      <c r="H37" s="78"/>
      <c r="I37" s="79"/>
      <c r="K37" s="20"/>
      <c r="L37" s="57"/>
    </row>
    <row r="38" spans="2:14" s="1" customFormat="1">
      <c r="B38" s="20" t="str">
        <f>+$C$6&amp;D38</f>
        <v>IL&amp;FS  Infrastructure Debt Fund Series 1CCBLO Margin</v>
      </c>
      <c r="C38" s="16"/>
      <c r="D38" s="19" t="s">
        <v>34</v>
      </c>
      <c r="G38" s="2"/>
      <c r="H38" s="78">
        <v>39.5</v>
      </c>
      <c r="I38" s="18">
        <f>+H38/$H$45</f>
        <v>8.4871930944313946E-4</v>
      </c>
      <c r="K38" s="54"/>
      <c r="L38" s="56"/>
    </row>
    <row r="39" spans="2:14" s="1" customFormat="1">
      <c r="C39" s="23"/>
      <c r="D39" s="24" t="s">
        <v>31</v>
      </c>
      <c r="E39" s="24"/>
      <c r="F39" s="24"/>
      <c r="G39" s="82"/>
      <c r="H39" s="25">
        <v>39.5</v>
      </c>
      <c r="I39" s="72">
        <f>SUM(I38)</f>
        <v>8.4871930944313946E-4</v>
      </c>
      <c r="K39" s="20"/>
      <c r="L39" s="57"/>
    </row>
    <row r="40" spans="2:14" s="1" customFormat="1">
      <c r="C40" s="23"/>
      <c r="D40" s="4"/>
      <c r="E40" s="4"/>
      <c r="F40" s="4"/>
      <c r="G40" s="4"/>
      <c r="H40" s="78"/>
      <c r="I40" s="79"/>
      <c r="K40" s="20"/>
      <c r="L40" s="57"/>
    </row>
    <row r="41" spans="2:14" s="1" customFormat="1">
      <c r="C41" s="23"/>
      <c r="D41" s="19" t="s">
        <v>35</v>
      </c>
      <c r="E41" s="4"/>
      <c r="F41" s="4"/>
      <c r="G41" s="4"/>
      <c r="H41" s="78"/>
      <c r="I41" s="79"/>
      <c r="K41" s="20"/>
      <c r="L41" s="57"/>
    </row>
    <row r="42" spans="2:14">
      <c r="C42" s="16">
        <v>1</v>
      </c>
      <c r="D42" s="4" t="s">
        <v>85</v>
      </c>
      <c r="E42" s="4"/>
      <c r="F42" s="4"/>
      <c r="G42" s="4"/>
      <c r="H42" s="17">
        <v>-68.94051380000019</v>
      </c>
      <c r="I42" s="18">
        <f>+H42/$H$45</f>
        <v>-1.4812948168352251E-3</v>
      </c>
    </row>
    <row r="43" spans="2:14" s="1" customFormat="1">
      <c r="B43" s="20" t="str">
        <f>+$C$6&amp;D43</f>
        <v>IL&amp;FS  Infrastructure Debt Fund Series 1CCash &amp; Cash Equivalents</v>
      </c>
      <c r="C43" s="16">
        <v>2</v>
      </c>
      <c r="D43" s="1" t="s">
        <v>37</v>
      </c>
      <c r="H43" s="78">
        <v>164.08923830000001</v>
      </c>
      <c r="I43" s="18">
        <f>+H43/$H$45</f>
        <v>3.5257140510639687E-3</v>
      </c>
      <c r="K43" s="54"/>
      <c r="L43" s="56"/>
    </row>
    <row r="44" spans="2:14">
      <c r="C44" s="23"/>
      <c r="D44" s="24" t="s">
        <v>31</v>
      </c>
      <c r="E44" s="24"/>
      <c r="F44" s="24"/>
      <c r="G44" s="24"/>
      <c r="H44" s="25">
        <v>95.148724499999815</v>
      </c>
      <c r="I44" s="73">
        <f>SUM(I42:I43)</f>
        <v>2.0444192342287436E-3</v>
      </c>
      <c r="J44" s="27"/>
    </row>
    <row r="45" spans="2:14">
      <c r="C45" s="23"/>
      <c r="D45" s="39" t="s">
        <v>38</v>
      </c>
      <c r="E45" s="39"/>
      <c r="F45" s="39"/>
      <c r="G45" s="39"/>
      <c r="H45" s="83">
        <v>46540.7108811</v>
      </c>
      <c r="I45" s="41">
        <f>+I32+I36+I39+I44</f>
        <v>1.0000000000000002</v>
      </c>
      <c r="J45" s="42"/>
      <c r="N45" s="80"/>
    </row>
    <row r="46" spans="2:14" s="54" customFormat="1">
      <c r="C46" s="1"/>
      <c r="D46" s="42"/>
      <c r="E46" s="42"/>
      <c r="F46" s="42"/>
      <c r="G46" s="42"/>
      <c r="H46" s="84"/>
      <c r="I46" s="85"/>
      <c r="J46" s="42"/>
      <c r="L46" s="56"/>
      <c r="M46" s="1"/>
      <c r="N46" s="80"/>
    </row>
    <row r="47" spans="2:14">
      <c r="C47" s="1"/>
      <c r="D47" s="45" t="s">
        <v>39</v>
      </c>
      <c r="E47" s="42"/>
      <c r="F47" s="42"/>
      <c r="G47" s="42"/>
      <c r="H47" s="43"/>
      <c r="I47" s="85"/>
      <c r="J47" s="42"/>
    </row>
    <row r="49" spans="7:8" hidden="1">
      <c r="G49" s="20">
        <v>4496672066.5299997</v>
      </c>
      <c r="H49" s="74">
        <v>44966.720665299996</v>
      </c>
    </row>
    <row r="50" spans="7:8" hidden="1">
      <c r="H50" s="74">
        <v>1573.9902158000041</v>
      </c>
    </row>
  </sheetData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5:Q51"/>
  <sheetViews>
    <sheetView view="pageBreakPreview" topLeftCell="C1" zoomScale="87" zoomScaleNormal="85" zoomScaleSheetLayoutView="87" workbookViewId="0">
      <selection activeCell="C5" sqref="C5"/>
    </sheetView>
  </sheetViews>
  <sheetFormatPr defaultRowHeight="15.75"/>
  <cols>
    <col min="1" max="2" width="10" style="1" hidden="1" customWidth="1"/>
    <col min="3" max="3" width="7.5703125" style="1" customWidth="1"/>
    <col min="4" max="4" width="58.7109375" style="1" customWidth="1"/>
    <col min="5" max="5" width="15.5703125" style="1" customWidth="1"/>
    <col min="6" max="6" width="18.42578125" style="1" customWidth="1"/>
    <col min="7" max="7" width="18.42578125" style="101" customWidth="1"/>
    <col min="8" max="8" width="16.85546875" style="1" customWidth="1"/>
    <col min="9" max="9" width="14.7109375" style="1" customWidth="1"/>
    <col min="10" max="10" width="16.28515625" style="1" bestFit="1" customWidth="1"/>
    <col min="11" max="11" width="19.85546875" style="1" hidden="1" customWidth="1"/>
    <col min="12" max="12" width="9.140625" style="102" hidden="1" customWidth="1"/>
    <col min="13" max="13" width="15.7109375" style="1" customWidth="1"/>
    <col min="14" max="14" width="11.85546875" style="1" bestFit="1" customWidth="1"/>
    <col min="15" max="16384" width="9.140625" style="1"/>
  </cols>
  <sheetData>
    <row r="5" spans="1:13">
      <c r="C5" s="1" t="s">
        <v>0</v>
      </c>
    </row>
    <row r="7" spans="1:13" s="4" customFormat="1" ht="15.75" customHeight="1">
      <c r="C7" s="86" t="s">
        <v>97</v>
      </c>
      <c r="D7" s="87"/>
      <c r="E7" s="87"/>
      <c r="F7" s="87"/>
      <c r="G7" s="87"/>
      <c r="H7" s="87"/>
      <c r="I7" s="88"/>
      <c r="J7" s="1"/>
      <c r="L7" s="103"/>
      <c r="M7" s="1"/>
    </row>
    <row r="8" spans="1:13" s="4" customFormat="1" ht="15.75" customHeight="1">
      <c r="C8" s="89" t="s">
        <v>2</v>
      </c>
      <c r="D8" s="90"/>
      <c r="E8" s="90"/>
      <c r="F8" s="90"/>
      <c r="G8" s="90"/>
      <c r="H8" s="90"/>
      <c r="I8" s="91"/>
      <c r="J8" s="1"/>
      <c r="L8" s="103"/>
      <c r="M8" s="1"/>
    </row>
    <row r="9" spans="1:13">
      <c r="C9" s="92"/>
      <c r="D9" s="93"/>
      <c r="E9" s="93"/>
      <c r="F9" s="93"/>
      <c r="G9" s="93"/>
      <c r="H9" s="93"/>
      <c r="I9" s="94"/>
    </row>
    <row r="10" spans="1:13">
      <c r="C10" s="53"/>
      <c r="D10" s="7"/>
      <c r="E10" s="8"/>
      <c r="F10" s="8"/>
      <c r="G10" s="104"/>
      <c r="H10" s="10"/>
      <c r="I10" s="105"/>
    </row>
    <row r="11" spans="1:13" s="4" customFormat="1">
      <c r="C11" s="95" t="s">
        <v>3</v>
      </c>
      <c r="D11" s="106" t="s">
        <v>4</v>
      </c>
      <c r="E11" s="106" t="s">
        <v>5</v>
      </c>
      <c r="F11" s="107" t="s">
        <v>6</v>
      </c>
      <c r="G11" s="106" t="s">
        <v>7</v>
      </c>
      <c r="H11" s="108" t="s">
        <v>8</v>
      </c>
      <c r="I11" s="109" t="s">
        <v>9</v>
      </c>
      <c r="J11" s="110"/>
      <c r="K11" s="15"/>
      <c r="L11" s="103"/>
      <c r="M11" s="110"/>
    </row>
    <row r="12" spans="1:13" s="4" customFormat="1">
      <c r="C12" s="95"/>
      <c r="D12" s="106"/>
      <c r="E12" s="106"/>
      <c r="F12" s="107"/>
      <c r="G12" s="106"/>
      <c r="H12" s="108" t="s">
        <v>10</v>
      </c>
      <c r="I12" s="109"/>
      <c r="J12" s="110"/>
      <c r="K12" s="15"/>
      <c r="L12" s="103"/>
      <c r="M12" s="110"/>
    </row>
    <row r="13" spans="1:13">
      <c r="C13" s="16"/>
      <c r="H13" s="17"/>
      <c r="I13" s="18"/>
    </row>
    <row r="14" spans="1:13">
      <c r="C14" s="16"/>
      <c r="D14" s="19" t="s">
        <v>11</v>
      </c>
      <c r="H14" s="17"/>
      <c r="I14" s="18"/>
    </row>
    <row r="15" spans="1:13">
      <c r="A15" s="1" t="str">
        <f>+$C$7&amp;D15</f>
        <v>IL&amp;FS  Infrastructure Debt Fund Series 2AIL&amp;FS Wind Energy Limited</v>
      </c>
      <c r="C15" s="16">
        <v>1</v>
      </c>
      <c r="D15" s="1" t="s">
        <v>12</v>
      </c>
      <c r="E15" s="111" t="s">
        <v>13</v>
      </c>
      <c r="F15" s="1" t="s">
        <v>88</v>
      </c>
      <c r="G15" s="101">
        <v>338</v>
      </c>
      <c r="H15" s="17">
        <v>4459.4730300000001</v>
      </c>
      <c r="I15" s="112">
        <f>+H15/$H$46</f>
        <v>0.27265633410514983</v>
      </c>
    </row>
    <row r="16" spans="1:13">
      <c r="A16" s="1" t="str">
        <f t="shared" ref="A16:A23" si="0">+$C$7&amp;D16</f>
        <v>IL&amp;FS  Infrastructure Debt Fund Series 2A</v>
      </c>
      <c r="C16" s="16"/>
      <c r="H16" s="17"/>
      <c r="I16" s="112"/>
    </row>
    <row r="17" spans="1:9">
      <c r="A17" s="1" t="str">
        <f t="shared" si="0"/>
        <v>IL&amp;FS  Infrastructure Debt Fund Series 2ADebt Instrument-Privately Placed-Unlisted</v>
      </c>
      <c r="C17" s="16"/>
      <c r="D17" s="19" t="s">
        <v>15</v>
      </c>
      <c r="H17" s="17"/>
      <c r="I17" s="18"/>
    </row>
    <row r="18" spans="1:9">
      <c r="C18" s="16">
        <v>2</v>
      </c>
      <c r="D18" s="1" t="s">
        <v>70</v>
      </c>
      <c r="E18" s="111" t="s">
        <v>17</v>
      </c>
      <c r="F18" s="1" t="s">
        <v>71</v>
      </c>
      <c r="G18" s="101">
        <v>334</v>
      </c>
      <c r="H18" s="17">
        <v>3611.15634</v>
      </c>
      <c r="I18" s="112">
        <f t="shared" ref="I18:I32" si="1">+H18/$H$46</f>
        <v>0.22078946165192301</v>
      </c>
    </row>
    <row r="19" spans="1:9">
      <c r="A19" s="1" t="str">
        <f>+$C$7&amp;" "&amp;D19</f>
        <v>IL&amp;FS  Infrastructure Debt Fund Series 2A Tanglin Developments Limited</v>
      </c>
      <c r="C19" s="16">
        <v>3</v>
      </c>
      <c r="D19" s="1" t="s">
        <v>98</v>
      </c>
      <c r="E19" s="111" t="s">
        <v>99</v>
      </c>
      <c r="F19" s="1" t="s">
        <v>100</v>
      </c>
      <c r="G19" s="101">
        <v>250</v>
      </c>
      <c r="H19" s="17">
        <v>2526.5410999999999</v>
      </c>
      <c r="I19" s="112">
        <f t="shared" si="1"/>
        <v>0.15447507578983893</v>
      </c>
    </row>
    <row r="20" spans="1:9">
      <c r="A20" s="1" t="str">
        <f t="shared" si="0"/>
        <v>IL&amp;FS  Infrastructure Debt Fund Series 2AGHV Hospitality (India) Private Limited</v>
      </c>
      <c r="C20" s="16">
        <v>4</v>
      </c>
      <c r="D20" s="1" t="s">
        <v>40</v>
      </c>
      <c r="E20" s="111" t="s">
        <v>17</v>
      </c>
      <c r="F20" s="1" t="s">
        <v>24</v>
      </c>
      <c r="G20" s="101">
        <v>220</v>
      </c>
      <c r="H20" s="17">
        <v>2288.4128900000001</v>
      </c>
      <c r="I20" s="112">
        <f t="shared" si="1"/>
        <v>0.1399156952646424</v>
      </c>
    </row>
    <row r="21" spans="1:9">
      <c r="A21" s="1" t="str">
        <f t="shared" si="0"/>
        <v>IL&amp;FS  Infrastructure Debt Fund Series 2ATanglin Developments Limited</v>
      </c>
      <c r="C21" s="16">
        <v>5</v>
      </c>
      <c r="D21" s="1" t="s">
        <v>98</v>
      </c>
      <c r="E21" s="111" t="s">
        <v>99</v>
      </c>
      <c r="F21" s="1" t="s">
        <v>101</v>
      </c>
      <c r="G21" s="101">
        <v>90</v>
      </c>
      <c r="H21" s="17">
        <v>909.5548</v>
      </c>
      <c r="I21" s="112">
        <f t="shared" si="1"/>
        <v>5.5611027528905746E-2</v>
      </c>
    </row>
    <row r="22" spans="1:9">
      <c r="A22" s="1" t="str">
        <f t="shared" si="0"/>
        <v>IL&amp;FS  Infrastructure Debt Fund Series 2AKanchanjunga Power Company Private Limited</v>
      </c>
      <c r="C22" s="16">
        <v>6</v>
      </c>
      <c r="D22" s="1" t="s">
        <v>89</v>
      </c>
      <c r="E22" s="111" t="s">
        <v>90</v>
      </c>
      <c r="F22" s="1" t="s">
        <v>102</v>
      </c>
      <c r="G22" s="101">
        <v>90</v>
      </c>
      <c r="H22" s="17">
        <v>900</v>
      </c>
      <c r="I22" s="112">
        <f t="shared" si="1"/>
        <v>5.5026838158641095E-2</v>
      </c>
    </row>
    <row r="23" spans="1:9">
      <c r="A23" s="1" t="str">
        <f t="shared" si="0"/>
        <v>IL&amp;FS  Infrastructure Debt Fund Series 2AJanaadhar (India) Private Limited</v>
      </c>
      <c r="C23" s="16">
        <v>7</v>
      </c>
      <c r="D23" s="1" t="s">
        <v>103</v>
      </c>
      <c r="E23" s="111" t="s">
        <v>104</v>
      </c>
      <c r="F23" s="1" t="s">
        <v>105</v>
      </c>
      <c r="G23" s="101">
        <v>60</v>
      </c>
      <c r="H23" s="17">
        <v>600</v>
      </c>
      <c r="I23" s="112">
        <f t="shared" si="1"/>
        <v>3.6684558772427399E-2</v>
      </c>
    </row>
    <row r="24" spans="1:9">
      <c r="A24" s="1" t="str">
        <f>+$C$7&amp;D24</f>
        <v>IL&amp;FS  Infrastructure Debt Fund Series 2AJanaadhar (India) Private Limited</v>
      </c>
      <c r="C24" s="16">
        <v>8</v>
      </c>
      <c r="D24" s="1" t="s">
        <v>103</v>
      </c>
      <c r="E24" s="111" t="s">
        <v>104</v>
      </c>
      <c r="F24" s="1" t="s">
        <v>106</v>
      </c>
      <c r="G24" s="101">
        <v>25</v>
      </c>
      <c r="H24" s="17">
        <v>250</v>
      </c>
      <c r="I24" s="112">
        <f t="shared" si="1"/>
        <v>1.528523282184475E-2</v>
      </c>
    </row>
    <row r="25" spans="1:9">
      <c r="A25" s="1" t="str">
        <f>+$C$7&amp;D25</f>
        <v>IL&amp;FS  Infrastructure Debt Fund Series 2AKaynes Technology India Private Limited</v>
      </c>
      <c r="C25" s="16">
        <v>9</v>
      </c>
      <c r="D25" s="1" t="s">
        <v>107</v>
      </c>
      <c r="E25" s="111" t="s">
        <v>108</v>
      </c>
      <c r="F25" s="1" t="s">
        <v>109</v>
      </c>
      <c r="G25" s="101">
        <v>200</v>
      </c>
      <c r="H25" s="17">
        <v>200</v>
      </c>
      <c r="I25" s="112">
        <f t="shared" si="1"/>
        <v>1.22281862574758E-2</v>
      </c>
    </row>
    <row r="26" spans="1:9">
      <c r="A26" s="1" t="str">
        <f>+$C$7&amp;D26</f>
        <v>IL&amp;FS  Infrastructure Debt Fund Series 2AClean Max Enviro Energy Solutions Private Limited</v>
      </c>
      <c r="C26" s="16">
        <v>10</v>
      </c>
      <c r="D26" s="64" t="s">
        <v>21</v>
      </c>
      <c r="E26" s="111" t="s">
        <v>22</v>
      </c>
      <c r="F26" t="s">
        <v>23</v>
      </c>
      <c r="G26" s="101">
        <v>14</v>
      </c>
      <c r="H26" s="17">
        <v>140</v>
      </c>
      <c r="I26" s="112">
        <f t="shared" si="1"/>
        <v>8.5597303802330601E-3</v>
      </c>
    </row>
    <row r="27" spans="1:9">
      <c r="A27" s="1" t="str">
        <f>+$C$7&amp;D27</f>
        <v>IL&amp;FS  Infrastructure Debt Fund Series 2ABhilangana Hydro Power Limited</v>
      </c>
      <c r="C27" s="16">
        <v>11</v>
      </c>
      <c r="D27" s="1" t="s">
        <v>25</v>
      </c>
      <c r="E27" s="111" t="s">
        <v>26</v>
      </c>
      <c r="F27" s="1" t="s">
        <v>27</v>
      </c>
      <c r="G27" s="101">
        <v>11</v>
      </c>
      <c r="H27" s="17">
        <v>110</v>
      </c>
      <c r="I27" s="112">
        <f t="shared" si="1"/>
        <v>6.7255024416116894E-3</v>
      </c>
    </row>
    <row r="28" spans="1:9">
      <c r="A28" s="1" t="str">
        <f>+$C$7&amp;D28</f>
        <v>IL&amp;FS  Infrastructure Debt Fund Series 2ABhilangana Hydro Power Limited</v>
      </c>
      <c r="C28" s="16">
        <v>12</v>
      </c>
      <c r="D28" s="1" t="s">
        <v>25</v>
      </c>
      <c r="E28" s="111" t="s">
        <v>26</v>
      </c>
      <c r="F28" s="1" t="s">
        <v>77</v>
      </c>
      <c r="G28" s="101">
        <v>8</v>
      </c>
      <c r="H28" s="17">
        <v>80</v>
      </c>
      <c r="I28" s="112">
        <f t="shared" si="1"/>
        <v>4.8912745029903197E-3</v>
      </c>
    </row>
    <row r="29" spans="1:9">
      <c r="C29" s="16">
        <v>13</v>
      </c>
      <c r="D29" s="1" t="s">
        <v>25</v>
      </c>
      <c r="E29" s="111" t="s">
        <v>26</v>
      </c>
      <c r="F29" s="1" t="s">
        <v>73</v>
      </c>
      <c r="G29" s="101">
        <v>8</v>
      </c>
      <c r="H29" s="17">
        <v>80</v>
      </c>
      <c r="I29" s="112">
        <f t="shared" si="1"/>
        <v>4.8912745029903197E-3</v>
      </c>
    </row>
    <row r="30" spans="1:9">
      <c r="C30" s="16">
        <v>14</v>
      </c>
      <c r="D30" s="1" t="s">
        <v>54</v>
      </c>
      <c r="E30" s="111" t="s">
        <v>17</v>
      </c>
      <c r="F30" s="1" t="s">
        <v>55</v>
      </c>
      <c r="G30" s="101">
        <v>7</v>
      </c>
      <c r="H30" s="17">
        <v>70.802599999999998</v>
      </c>
      <c r="I30" s="112">
        <f t="shared" si="1"/>
        <v>4.3289369015677799E-3</v>
      </c>
    </row>
    <row r="31" spans="1:9">
      <c r="C31" s="16">
        <v>15</v>
      </c>
      <c r="D31" s="1" t="s">
        <v>41</v>
      </c>
      <c r="E31" s="111" t="s">
        <v>28</v>
      </c>
      <c r="F31" s="1" t="s">
        <v>110</v>
      </c>
      <c r="G31" s="101">
        <v>6</v>
      </c>
      <c r="H31" s="17">
        <v>59.975760000000001</v>
      </c>
      <c r="I31" s="112">
        <f t="shared" si="1"/>
        <v>3.6669738210683336E-3</v>
      </c>
    </row>
    <row r="32" spans="1:9">
      <c r="C32" s="64">
        <v>16</v>
      </c>
      <c r="D32" s="1" t="s">
        <v>70</v>
      </c>
      <c r="E32" s="111" t="s">
        <v>17</v>
      </c>
      <c r="F32" s="1" t="s">
        <v>78</v>
      </c>
      <c r="G32" s="101">
        <v>5</v>
      </c>
      <c r="H32" s="17">
        <v>53.986330000000002</v>
      </c>
      <c r="I32" s="112">
        <f t="shared" si="1"/>
        <v>3.3007744929877676E-3</v>
      </c>
    </row>
    <row r="33" spans="2:17" s="4" customFormat="1">
      <c r="C33" s="23"/>
      <c r="D33" s="24" t="s">
        <v>31</v>
      </c>
      <c r="E33" s="24"/>
      <c r="F33" s="24"/>
      <c r="G33" s="24"/>
      <c r="H33" s="25">
        <v>16339.90285</v>
      </c>
      <c r="I33" s="113">
        <f>SUM(I15:I32)</f>
        <v>0.99903687739429825</v>
      </c>
      <c r="J33" s="27"/>
      <c r="L33" s="103"/>
      <c r="M33" s="1"/>
      <c r="N33" s="114"/>
      <c r="O33" s="29"/>
      <c r="Q33" s="29"/>
    </row>
    <row r="34" spans="2:17">
      <c r="C34" s="16"/>
      <c r="D34" s="27"/>
      <c r="E34" s="27"/>
      <c r="F34" s="27"/>
      <c r="G34" s="27"/>
      <c r="H34" s="30"/>
      <c r="I34" s="115"/>
      <c r="J34" s="27"/>
    </row>
    <row r="35" spans="2:17">
      <c r="C35" s="16"/>
      <c r="D35" s="19" t="s">
        <v>32</v>
      </c>
      <c r="H35" s="17"/>
      <c r="I35" s="18"/>
    </row>
    <row r="36" spans="2:17">
      <c r="B36" s="1" t="str">
        <f>+$C$7&amp;D36</f>
        <v>IL&amp;FS  Infrastructure Debt Fund Series 2ACollateralised Borrowing &amp; Lending Obligation (CBLO)</v>
      </c>
      <c r="C36" s="16"/>
      <c r="D36" s="4" t="s">
        <v>33</v>
      </c>
      <c r="E36" s="116"/>
      <c r="F36" s="116"/>
      <c r="G36" s="116"/>
      <c r="H36" s="17">
        <v>0</v>
      </c>
      <c r="I36" s="112">
        <f>+H36/$H$46</f>
        <v>0</v>
      </c>
      <c r="K36" s="58" t="s">
        <v>80</v>
      </c>
      <c r="L36" s="117" t="s">
        <v>81</v>
      </c>
    </row>
    <row r="37" spans="2:17" s="4" customFormat="1">
      <c r="C37" s="23"/>
      <c r="D37" s="24" t="s">
        <v>31</v>
      </c>
      <c r="E37" s="24"/>
      <c r="F37" s="24"/>
      <c r="G37" s="24"/>
      <c r="H37" s="118">
        <v>0</v>
      </c>
      <c r="I37" s="113">
        <f>SUM(I36)</f>
        <v>0</v>
      </c>
      <c r="J37" s="27"/>
      <c r="L37" s="103"/>
      <c r="M37" s="1"/>
    </row>
    <row r="38" spans="2:17">
      <c r="C38" s="16"/>
      <c r="H38" s="17"/>
      <c r="I38" s="18"/>
    </row>
    <row r="39" spans="2:17">
      <c r="B39" s="1" t="str">
        <f>+$C$7&amp;D39</f>
        <v>IL&amp;FS  Infrastructure Debt Fund Series 2ACBLO Margin</v>
      </c>
      <c r="C39" s="16"/>
      <c r="D39" s="19" t="s">
        <v>34</v>
      </c>
      <c r="H39" s="17">
        <v>4.5</v>
      </c>
      <c r="I39" s="112">
        <f>+H39/$H$46</f>
        <v>2.7513419079320547E-4</v>
      </c>
    </row>
    <row r="40" spans="2:17" s="4" customFormat="1">
      <c r="C40" s="23"/>
      <c r="D40" s="24" t="s">
        <v>31</v>
      </c>
      <c r="E40" s="24"/>
      <c r="F40" s="24"/>
      <c r="G40" s="24"/>
      <c r="H40" s="25">
        <v>4.5</v>
      </c>
      <c r="I40" s="72">
        <f>SUM(I39)</f>
        <v>2.7513419079320547E-4</v>
      </c>
      <c r="J40" s="27"/>
      <c r="L40" s="103"/>
      <c r="M40" s="1"/>
    </row>
    <row r="41" spans="2:17">
      <c r="C41" s="16"/>
      <c r="H41" s="17"/>
      <c r="I41" s="18"/>
    </row>
    <row r="42" spans="2:17">
      <c r="C42" s="16"/>
      <c r="D42" s="19" t="s">
        <v>35</v>
      </c>
      <c r="H42" s="17"/>
      <c r="I42" s="18"/>
    </row>
    <row r="43" spans="2:17">
      <c r="C43" s="16">
        <v>1</v>
      </c>
      <c r="D43" s="1" t="s">
        <v>85</v>
      </c>
      <c r="H43" s="17">
        <v>-23.573013600000195</v>
      </c>
      <c r="I43" s="112">
        <f>+H43/$H$46</f>
        <v>-1.4412760047540624E-3</v>
      </c>
    </row>
    <row r="44" spans="2:17">
      <c r="B44" s="1" t="str">
        <f>+$C$7&amp;D44</f>
        <v>IL&amp;FS  Infrastructure Debt Fund Series 2ACash &amp; Cash Equivalents</v>
      </c>
      <c r="C44" s="16">
        <v>2</v>
      </c>
      <c r="D44" s="1" t="s">
        <v>37</v>
      </c>
      <c r="H44" s="17">
        <v>34.825515000000003</v>
      </c>
      <c r="I44" s="112">
        <f>+H44/$H$46</f>
        <v>2.1292644196625869E-3</v>
      </c>
    </row>
    <row r="45" spans="2:17" s="4" customFormat="1">
      <c r="C45" s="23"/>
      <c r="D45" s="24" t="s">
        <v>31</v>
      </c>
      <c r="E45" s="24"/>
      <c r="F45" s="24"/>
      <c r="G45" s="24"/>
      <c r="H45" s="119">
        <v>11.252501399999808</v>
      </c>
      <c r="I45" s="73">
        <f>SUM(I43:I44)</f>
        <v>6.8798841490852448E-4</v>
      </c>
      <c r="J45" s="27"/>
      <c r="L45" s="103"/>
      <c r="M45" s="1"/>
    </row>
    <row r="46" spans="2:17" s="4" customFormat="1">
      <c r="C46" s="23"/>
      <c r="D46" s="39" t="s">
        <v>38</v>
      </c>
      <c r="E46" s="39"/>
      <c r="F46" s="39"/>
      <c r="G46" s="39"/>
      <c r="H46" s="40">
        <v>16355.655351400001</v>
      </c>
      <c r="I46" s="120">
        <f>+I33+I37+I40+I45</f>
        <v>0.99999999999999989</v>
      </c>
      <c r="J46" s="42"/>
      <c r="L46" s="103"/>
      <c r="M46" s="1"/>
      <c r="N46" s="114"/>
    </row>
    <row r="47" spans="2:17">
      <c r="C47" s="16"/>
      <c r="D47" s="42"/>
      <c r="E47" s="42"/>
      <c r="F47" s="42"/>
      <c r="G47" s="42"/>
      <c r="H47" s="43"/>
      <c r="I47" s="121"/>
      <c r="J47" s="42"/>
      <c r="N47" s="80"/>
    </row>
    <row r="48" spans="2:17">
      <c r="C48" s="16"/>
      <c r="D48" s="45" t="s">
        <v>39</v>
      </c>
      <c r="H48" s="21"/>
      <c r="I48" s="46"/>
    </row>
    <row r="50" spans="7:8" hidden="1">
      <c r="G50" s="122">
        <v>1576757819.9200001</v>
      </c>
      <c r="H50" s="21">
        <v>15767.578199200001</v>
      </c>
    </row>
    <row r="51" spans="7:8" hidden="1">
      <c r="H51" s="21">
        <v>588.07715219999955</v>
      </c>
    </row>
  </sheetData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" right="0" top="0" bottom="0" header="0" footer="0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52"/>
  <sheetViews>
    <sheetView view="pageBreakPreview" topLeftCell="C4" zoomScale="88" zoomScaleNormal="85" zoomScaleSheetLayoutView="88" workbookViewId="0">
      <selection activeCell="D39" sqref="D39"/>
    </sheetView>
  </sheetViews>
  <sheetFormatPr defaultRowHeight="15.75"/>
  <cols>
    <col min="1" max="2" width="12" style="123" hidden="1" customWidth="1"/>
    <col min="3" max="3" width="7.5703125" style="123" customWidth="1"/>
    <col min="4" max="4" width="58.140625" style="123" customWidth="1"/>
    <col min="5" max="5" width="15.42578125" style="123" customWidth="1"/>
    <col min="6" max="6" width="17.28515625" style="123" customWidth="1"/>
    <col min="7" max="7" width="10.7109375" style="123" customWidth="1"/>
    <col min="8" max="8" width="16.85546875" style="123" customWidth="1"/>
    <col min="9" max="9" width="14.7109375" style="123" customWidth="1"/>
    <col min="10" max="10" width="14.5703125" style="123" customWidth="1"/>
    <col min="11" max="11" width="17.42578125" style="123" hidden="1" customWidth="1"/>
    <col min="12" max="12" width="9.140625" style="125" hidden="1" customWidth="1"/>
    <col min="13" max="15" width="15.140625" style="123" hidden="1" customWidth="1"/>
    <col min="16" max="17" width="0" style="123" hidden="1" customWidth="1"/>
    <col min="18" max="18" width="12.140625" style="123" bestFit="1" customWidth="1"/>
    <col min="19" max="19" width="10.7109375" style="123" bestFit="1" customWidth="1"/>
    <col min="20" max="21" width="9.28515625" style="123" bestFit="1" customWidth="1"/>
    <col min="22" max="16384" width="9.140625" style="123"/>
  </cols>
  <sheetData>
    <row r="1" spans="1:13">
      <c r="G1" s="124"/>
    </row>
    <row r="2" spans="1:13">
      <c r="G2" s="124"/>
    </row>
    <row r="3" spans="1:13">
      <c r="G3" s="124"/>
    </row>
    <row r="4" spans="1:13">
      <c r="G4" s="124"/>
    </row>
    <row r="5" spans="1:13">
      <c r="C5" s="123" t="s">
        <v>0</v>
      </c>
      <c r="G5" s="124"/>
    </row>
    <row r="6" spans="1:13" s="126" customFormat="1" ht="15.75" customHeight="1">
      <c r="C6" s="86" t="s">
        <v>111</v>
      </c>
      <c r="D6" s="87"/>
      <c r="E6" s="87"/>
      <c r="F6" s="87"/>
      <c r="G6" s="87"/>
      <c r="H6" s="87"/>
      <c r="I6" s="88"/>
      <c r="J6" s="123"/>
      <c r="L6" s="127"/>
      <c r="M6" s="123"/>
    </row>
    <row r="7" spans="1:13" s="126" customFormat="1" ht="15.75" customHeight="1">
      <c r="C7" s="89" t="s">
        <v>2</v>
      </c>
      <c r="D7" s="90"/>
      <c r="E7" s="90"/>
      <c r="F7" s="90"/>
      <c r="G7" s="90"/>
      <c r="H7" s="90"/>
      <c r="I7" s="91"/>
      <c r="J7" s="123"/>
      <c r="L7" s="127"/>
      <c r="M7" s="123"/>
    </row>
    <row r="8" spans="1:13">
      <c r="C8" s="128"/>
      <c r="D8" s="129"/>
      <c r="E8" s="129"/>
      <c r="F8" s="129"/>
      <c r="G8" s="129"/>
      <c r="H8" s="129"/>
      <c r="I8" s="130"/>
      <c r="K8" s="58"/>
      <c r="L8" s="117"/>
    </row>
    <row r="9" spans="1:13">
      <c r="C9" s="131"/>
      <c r="D9" s="132"/>
      <c r="E9" s="132"/>
      <c r="F9" s="132"/>
      <c r="G9" s="132"/>
      <c r="H9" s="132"/>
      <c r="I9" s="133"/>
      <c r="K9" s="58"/>
      <c r="L9" s="117"/>
    </row>
    <row r="10" spans="1:13" s="126" customFormat="1" ht="15.75" customHeight="1">
      <c r="C10" s="95" t="s">
        <v>3</v>
      </c>
      <c r="D10" s="106" t="s">
        <v>4</v>
      </c>
      <c r="E10" s="106" t="s">
        <v>5</v>
      </c>
      <c r="F10" s="107" t="s">
        <v>6</v>
      </c>
      <c r="G10" s="106" t="s">
        <v>7</v>
      </c>
      <c r="H10" s="108" t="s">
        <v>8</v>
      </c>
      <c r="I10" s="109" t="s">
        <v>9</v>
      </c>
      <c r="J10" s="110"/>
      <c r="K10" s="134"/>
      <c r="L10" s="127"/>
      <c r="M10" s="110"/>
    </row>
    <row r="11" spans="1:13">
      <c r="C11" s="95"/>
      <c r="D11" s="106"/>
      <c r="E11" s="106"/>
      <c r="F11" s="107"/>
      <c r="G11" s="106"/>
      <c r="H11" s="108" t="s">
        <v>10</v>
      </c>
      <c r="I11" s="109"/>
      <c r="K11" s="135"/>
    </row>
    <row r="12" spans="1:13">
      <c r="C12" s="136"/>
      <c r="D12" s="137"/>
      <c r="E12" s="137"/>
      <c r="F12" s="137"/>
      <c r="G12" s="137"/>
      <c r="H12" s="138"/>
      <c r="I12" s="139"/>
      <c r="K12" s="135"/>
    </row>
    <row r="13" spans="1:13">
      <c r="C13" s="140"/>
      <c r="D13" s="19" t="s">
        <v>11</v>
      </c>
      <c r="H13" s="141"/>
      <c r="I13" s="112"/>
    </row>
    <row r="14" spans="1:13">
      <c r="A14" s="123" t="str">
        <f>+$C$6&amp;D14</f>
        <v>IL&amp;FS  Infrastructure Debt Fund Series 2BIL&amp;FS Wind Energy Limited</v>
      </c>
      <c r="B14" s="123" t="e">
        <f>+vl</f>
        <v>#NAME?</v>
      </c>
      <c r="C14" s="140">
        <v>1</v>
      </c>
      <c r="D14" s="123" t="s">
        <v>12</v>
      </c>
      <c r="E14" s="111" t="s">
        <v>13</v>
      </c>
      <c r="F14" s="1" t="s">
        <v>88</v>
      </c>
      <c r="G14" s="142">
        <v>206</v>
      </c>
      <c r="H14" s="142">
        <v>2717.9036799999999</v>
      </c>
      <c r="I14" s="112">
        <f>+H14/$H$47</f>
        <v>0.12148221583466713</v>
      </c>
    </row>
    <row r="15" spans="1:13">
      <c r="A15" s="123" t="str">
        <f t="shared" ref="A15:A31" si="0">+$C$6&amp;D15</f>
        <v>IL&amp;FS  Infrastructure Debt Fund Series 2BIL&amp;FS Solar Power Limited</v>
      </c>
      <c r="C15" s="140">
        <v>2</v>
      </c>
      <c r="D15" s="123" t="s">
        <v>44</v>
      </c>
      <c r="E15" s="111" t="s">
        <v>45</v>
      </c>
      <c r="F15" s="1" t="s">
        <v>46</v>
      </c>
      <c r="G15" s="142">
        <v>17</v>
      </c>
      <c r="H15" s="142">
        <v>192.65350000000001</v>
      </c>
      <c r="I15" s="112">
        <f t="shared" ref="I15" si="1">+H15/$H$47</f>
        <v>8.6110388092575981E-3</v>
      </c>
    </row>
    <row r="16" spans="1:13">
      <c r="A16" s="123" t="str">
        <f t="shared" si="0"/>
        <v>IL&amp;FS  Infrastructure Debt Fund Series 2B</v>
      </c>
      <c r="C16" s="140"/>
      <c r="E16" s="1"/>
      <c r="F16" s="1"/>
      <c r="G16" s="142"/>
      <c r="H16" s="141"/>
      <c r="I16" s="112"/>
    </row>
    <row r="17" spans="1:18">
      <c r="A17" s="123" t="str">
        <f t="shared" si="0"/>
        <v>IL&amp;FS  Infrastructure Debt Fund Series 2BDebt Instrument-Privately Placed-Unlisted</v>
      </c>
      <c r="C17" s="140"/>
      <c r="D17" s="19" t="s">
        <v>15</v>
      </c>
      <c r="E17" s="1"/>
      <c r="F17" s="1"/>
      <c r="G17" s="142"/>
      <c r="H17" s="141"/>
      <c r="I17" s="112"/>
    </row>
    <row r="18" spans="1:18">
      <c r="C18" s="140">
        <v>3</v>
      </c>
      <c r="D18" s="123" t="s">
        <v>19</v>
      </c>
      <c r="E18" s="111" t="s">
        <v>17</v>
      </c>
      <c r="F18" s="1" t="s">
        <v>20</v>
      </c>
      <c r="G18" s="142">
        <v>396100</v>
      </c>
      <c r="H18" s="142">
        <v>3961</v>
      </c>
      <c r="I18" s="112">
        <f t="shared" ref="I18:I33" si="2">+H18/$H$47</f>
        <v>0.17704492637543229</v>
      </c>
    </row>
    <row r="19" spans="1:18">
      <c r="A19" s="123" t="str">
        <f t="shared" si="0"/>
        <v>IL&amp;FS  Infrastructure Debt Fund Series 2BTime Technoplast Limited</v>
      </c>
      <c r="C19" s="140">
        <v>4</v>
      </c>
      <c r="D19" s="123" t="s">
        <v>74</v>
      </c>
      <c r="E19" s="111" t="s">
        <v>75</v>
      </c>
      <c r="F19" s="1" t="s">
        <v>76</v>
      </c>
      <c r="G19" s="142">
        <v>1</v>
      </c>
      <c r="H19" s="142">
        <v>3730.0908439</v>
      </c>
      <c r="I19" s="112">
        <f t="shared" si="2"/>
        <v>0.1667239734491163</v>
      </c>
    </row>
    <row r="20" spans="1:18">
      <c r="A20" s="123" t="str">
        <f t="shared" si="0"/>
        <v>IL&amp;FS  Infrastructure Debt Fund Series 2BTanglin Developments Limited</v>
      </c>
      <c r="C20" s="140">
        <v>5</v>
      </c>
      <c r="D20" s="123" t="s">
        <v>98</v>
      </c>
      <c r="E20" s="111" t="s">
        <v>99</v>
      </c>
      <c r="F20" s="1" t="s">
        <v>100</v>
      </c>
      <c r="G20" s="142">
        <v>170</v>
      </c>
      <c r="H20" s="142">
        <v>1718.0479499999999</v>
      </c>
      <c r="I20" s="112">
        <f t="shared" si="2"/>
        <v>7.6791636661755203E-2</v>
      </c>
    </row>
    <row r="21" spans="1:18">
      <c r="A21" s="123" t="str">
        <f t="shared" si="0"/>
        <v>IL&amp;FS  Infrastructure Debt Fund Series 2BTanglin Developments Limited</v>
      </c>
      <c r="C21" s="140">
        <v>6</v>
      </c>
      <c r="D21" s="123" t="s">
        <v>98</v>
      </c>
      <c r="E21" s="111" t="s">
        <v>99</v>
      </c>
      <c r="F21" s="1" t="s">
        <v>101</v>
      </c>
      <c r="G21" s="142">
        <v>160</v>
      </c>
      <c r="H21" s="142">
        <v>1616.9862700000001</v>
      </c>
      <c r="I21" s="112">
        <f t="shared" si="2"/>
        <v>7.227447996017039E-2</v>
      </c>
    </row>
    <row r="22" spans="1:18">
      <c r="A22" s="123" t="str">
        <f>+$C$6&amp;" "&amp;D22</f>
        <v>IL&amp;FS  Infrastructure Debt Fund Series 2B Electrolsteel Casting Ltd</v>
      </c>
      <c r="C22" s="140">
        <v>7</v>
      </c>
      <c r="D22" s="123" t="s">
        <v>94</v>
      </c>
      <c r="E22" s="111" t="s">
        <v>95</v>
      </c>
      <c r="F22" s="1" t="s">
        <v>96</v>
      </c>
      <c r="G22" s="142">
        <v>18</v>
      </c>
      <c r="H22" s="142">
        <v>1545.26856</v>
      </c>
      <c r="I22" s="112">
        <f t="shared" si="2"/>
        <v>6.9068911495953109E-2</v>
      </c>
    </row>
    <row r="23" spans="1:18">
      <c r="A23" s="123" t="str">
        <f t="shared" si="0"/>
        <v>IL&amp;FS  Infrastructure Debt Fund Series 2BGHV Hospitality (India) Private Limited</v>
      </c>
      <c r="C23" s="140">
        <v>8</v>
      </c>
      <c r="D23" s="123" t="s">
        <v>40</v>
      </c>
      <c r="E23" s="111" t="s">
        <v>17</v>
      </c>
      <c r="F23" s="1" t="s">
        <v>24</v>
      </c>
      <c r="G23" s="142">
        <v>130</v>
      </c>
      <c r="H23" s="142">
        <v>1352.2440200000001</v>
      </c>
      <c r="I23" s="112">
        <f t="shared" si="2"/>
        <v>6.0441288301569959E-2</v>
      </c>
    </row>
    <row r="24" spans="1:18">
      <c r="A24" s="123" t="str">
        <f t="shared" si="0"/>
        <v>IL&amp;FS  Infrastructure Debt Fund Series 2BKaynes Technology India Private Limited</v>
      </c>
      <c r="C24" s="140">
        <v>9</v>
      </c>
      <c r="D24" s="123" t="s">
        <v>107</v>
      </c>
      <c r="E24" s="111" t="s">
        <v>108</v>
      </c>
      <c r="F24" s="1" t="s">
        <v>109</v>
      </c>
      <c r="G24" s="142">
        <v>1300</v>
      </c>
      <c r="H24" s="142">
        <v>1300</v>
      </c>
      <c r="I24" s="112">
        <f t="shared" si="2"/>
        <v>5.8106135897011357E-2</v>
      </c>
    </row>
    <row r="25" spans="1:18">
      <c r="A25" s="123" t="str">
        <f t="shared" si="0"/>
        <v>IL&amp;FS  Infrastructure Debt Fund Series 2BAMRI Hospital Limited</v>
      </c>
      <c r="C25" s="140">
        <v>10</v>
      </c>
      <c r="D25" s="123" t="s">
        <v>41</v>
      </c>
      <c r="E25" s="111" t="s">
        <v>28</v>
      </c>
      <c r="F25" s="1" t="s">
        <v>112</v>
      </c>
      <c r="G25" s="142">
        <v>84</v>
      </c>
      <c r="H25" s="142">
        <v>839.66054999999994</v>
      </c>
      <c r="I25" s="112">
        <f t="shared" si="2"/>
        <v>3.753033078896869E-2</v>
      </c>
      <c r="R25" s="141"/>
    </row>
    <row r="26" spans="1:18">
      <c r="A26" s="123" t="str">
        <f t="shared" si="0"/>
        <v>IL&amp;FS  Infrastructure Debt Fund Series 2BBabcock Borsing Limited</v>
      </c>
      <c r="C26" s="140">
        <v>11</v>
      </c>
      <c r="D26" s="123" t="s">
        <v>70</v>
      </c>
      <c r="E26" s="111" t="s">
        <v>17</v>
      </c>
      <c r="F26" s="1" t="s">
        <v>71</v>
      </c>
      <c r="G26" s="142">
        <v>68</v>
      </c>
      <c r="H26" s="142">
        <v>735.20547999999997</v>
      </c>
      <c r="I26" s="112">
        <f t="shared" si="2"/>
        <v>3.2861499640851895E-2</v>
      </c>
      <c r="R26" s="141"/>
    </row>
    <row r="27" spans="1:18">
      <c r="A27" s="123" t="str">
        <f t="shared" si="0"/>
        <v>IL&amp;FS  Infrastructure Debt Fund Series 2BBabcock Borsing Limited</v>
      </c>
      <c r="C27" s="140">
        <v>12</v>
      </c>
      <c r="D27" s="123" t="s">
        <v>70</v>
      </c>
      <c r="E27" s="111" t="s">
        <v>17</v>
      </c>
      <c r="F27" s="1" t="s">
        <v>78</v>
      </c>
      <c r="G27" s="142">
        <v>60</v>
      </c>
      <c r="H27" s="142">
        <v>647.83595000000003</v>
      </c>
      <c r="I27" s="112">
        <f t="shared" si="2"/>
        <v>2.8956341345899583E-2</v>
      </c>
      <c r="R27" s="141"/>
    </row>
    <row r="28" spans="1:18">
      <c r="A28" s="123" t="str">
        <f t="shared" si="0"/>
        <v>IL&amp;FS  Infrastructure Debt Fund Series 2BJanaadhar (India) Private Limited</v>
      </c>
      <c r="C28" s="140">
        <v>13</v>
      </c>
      <c r="D28" s="123" t="s">
        <v>103</v>
      </c>
      <c r="E28" s="111" t="s">
        <v>104</v>
      </c>
      <c r="F28" s="1" t="s">
        <v>105</v>
      </c>
      <c r="G28" s="142">
        <v>60</v>
      </c>
      <c r="H28" s="142">
        <v>600</v>
      </c>
      <c r="I28" s="112">
        <f t="shared" si="2"/>
        <v>2.6818216567851397E-2</v>
      </c>
      <c r="R28" s="141"/>
    </row>
    <row r="29" spans="1:18">
      <c r="A29" s="123" t="str">
        <f t="shared" si="0"/>
        <v>IL&amp;FS  Infrastructure Debt Fund Series 2BBhilangana Hydro Power Limited</v>
      </c>
      <c r="C29" s="140">
        <v>14</v>
      </c>
      <c r="D29" s="123" t="s">
        <v>25</v>
      </c>
      <c r="E29" s="111" t="s">
        <v>26</v>
      </c>
      <c r="F29" s="1" t="s">
        <v>27</v>
      </c>
      <c r="G29" s="142">
        <v>40</v>
      </c>
      <c r="H29" s="142">
        <v>400</v>
      </c>
      <c r="I29" s="112">
        <f t="shared" si="2"/>
        <v>1.7878811045234262E-2</v>
      </c>
      <c r="R29" s="141"/>
    </row>
    <row r="30" spans="1:18">
      <c r="C30" s="140">
        <v>15</v>
      </c>
      <c r="D30" s="64" t="s">
        <v>21</v>
      </c>
      <c r="E30" s="111" t="s">
        <v>22</v>
      </c>
      <c r="F30" s="20" t="s">
        <v>23</v>
      </c>
      <c r="G30" s="142">
        <v>32</v>
      </c>
      <c r="H30" s="142">
        <v>320</v>
      </c>
      <c r="I30" s="112">
        <f t="shared" si="2"/>
        <v>1.4303048836187411E-2</v>
      </c>
      <c r="R30" s="141"/>
    </row>
    <row r="31" spans="1:18">
      <c r="A31" s="123" t="str">
        <f t="shared" si="0"/>
        <v>IL&amp;FS  Infrastructure Debt Fund Series 2BWilliamson Magor &amp; Co. Limited</v>
      </c>
      <c r="C31" s="140">
        <v>16</v>
      </c>
      <c r="D31" s="123" t="s">
        <v>54</v>
      </c>
      <c r="E31" s="111" t="s">
        <v>17</v>
      </c>
      <c r="F31" s="1" t="s">
        <v>55</v>
      </c>
      <c r="G31" s="142">
        <v>20</v>
      </c>
      <c r="H31" s="142">
        <v>202.29315</v>
      </c>
      <c r="I31" s="112">
        <f t="shared" si="2"/>
        <v>9.0419025114880786E-3</v>
      </c>
      <c r="R31" s="141"/>
    </row>
    <row r="32" spans="1:18">
      <c r="C32" s="140">
        <v>17</v>
      </c>
      <c r="D32" s="123" t="s">
        <v>89</v>
      </c>
      <c r="E32" s="111" t="s">
        <v>90</v>
      </c>
      <c r="F32" s="1" t="s">
        <v>113</v>
      </c>
      <c r="G32" s="142">
        <v>20</v>
      </c>
      <c r="H32" s="142">
        <v>200</v>
      </c>
      <c r="I32" s="112">
        <f t="shared" si="2"/>
        <v>8.9394055226171311E-3</v>
      </c>
      <c r="R32" s="141"/>
    </row>
    <row r="33" spans="2:22">
      <c r="C33" s="64">
        <v>18</v>
      </c>
      <c r="D33" s="123" t="s">
        <v>25</v>
      </c>
      <c r="E33" s="111" t="s">
        <v>26</v>
      </c>
      <c r="F33" s="1" t="s">
        <v>73</v>
      </c>
      <c r="G33" s="142">
        <v>16</v>
      </c>
      <c r="H33" s="142">
        <v>160</v>
      </c>
      <c r="I33" s="112">
        <f t="shared" si="2"/>
        <v>7.1515244180937057E-3</v>
      </c>
      <c r="R33" s="141"/>
    </row>
    <row r="34" spans="2:22">
      <c r="C34" s="140"/>
      <c r="D34" s="24" t="s">
        <v>31</v>
      </c>
      <c r="E34" s="24"/>
      <c r="F34" s="24"/>
      <c r="G34" s="24"/>
      <c r="H34" s="25">
        <v>22239.189953900001</v>
      </c>
      <c r="I34" s="113">
        <f>SUM(I14:I33)</f>
        <v>0.99402568746212572</v>
      </c>
      <c r="J34" s="143"/>
      <c r="S34" s="144"/>
      <c r="T34" s="142"/>
      <c r="U34" s="142"/>
      <c r="V34" s="142"/>
    </row>
    <row r="35" spans="2:22">
      <c r="C35" s="140"/>
      <c r="D35" s="143"/>
      <c r="E35" s="143"/>
      <c r="F35" s="143"/>
      <c r="G35" s="143"/>
      <c r="H35" s="145"/>
      <c r="I35" s="146"/>
      <c r="J35" s="143"/>
    </row>
    <row r="36" spans="2:22">
      <c r="C36" s="140"/>
      <c r="D36" s="19" t="s">
        <v>32</v>
      </c>
      <c r="H36" s="141"/>
      <c r="I36" s="112"/>
      <c r="K36" s="58" t="s">
        <v>80</v>
      </c>
      <c r="L36" s="117" t="s">
        <v>81</v>
      </c>
    </row>
    <row r="37" spans="2:22">
      <c r="B37" s="123" t="str">
        <f>+$C$6&amp;D37</f>
        <v>IL&amp;FS  Infrastructure Debt Fund Series 2BCollateralised Borrowing &amp; Lending Obligation (CBLO)</v>
      </c>
      <c r="C37" s="140"/>
      <c r="D37" s="4" t="s">
        <v>33</v>
      </c>
      <c r="H37" s="141">
        <v>0</v>
      </c>
      <c r="I37" s="112">
        <f>+H37/$H$47</f>
        <v>0</v>
      </c>
      <c r="K37" s="123" t="s">
        <v>82</v>
      </c>
      <c r="L37" s="125">
        <v>0.22270000000000001</v>
      </c>
    </row>
    <row r="38" spans="2:22" s="126" customFormat="1">
      <c r="C38" s="147"/>
      <c r="D38" s="148" t="s">
        <v>31</v>
      </c>
      <c r="E38" s="149"/>
      <c r="F38" s="149"/>
      <c r="G38" s="149"/>
      <c r="H38" s="149">
        <v>0</v>
      </c>
      <c r="I38" s="150">
        <f>SUM(I37)</f>
        <v>0</v>
      </c>
      <c r="J38" s="143"/>
      <c r="K38" s="126" t="s">
        <v>84</v>
      </c>
      <c r="L38" s="127">
        <v>1.61E-2</v>
      </c>
      <c r="M38" s="123"/>
    </row>
    <row r="39" spans="2:22">
      <c r="C39" s="140"/>
      <c r="H39" s="141"/>
      <c r="I39" s="112"/>
    </row>
    <row r="40" spans="2:22">
      <c r="B40" s="123" t="str">
        <f>+$C$6&amp;D40</f>
        <v>IL&amp;FS  Infrastructure Debt Fund Series 2BCBLO Margin</v>
      </c>
      <c r="C40" s="140"/>
      <c r="D40" s="123" t="s">
        <v>34</v>
      </c>
      <c r="G40" s="124"/>
      <c r="H40" s="141">
        <v>18.100000000000001</v>
      </c>
      <c r="I40" s="112">
        <f>+H40/$H$47</f>
        <v>8.0901619979685047E-4</v>
      </c>
    </row>
    <row r="41" spans="2:22">
      <c r="C41" s="140"/>
      <c r="D41" s="148" t="s">
        <v>31</v>
      </c>
      <c r="E41" s="149"/>
      <c r="F41" s="149"/>
      <c r="G41" s="149"/>
      <c r="H41" s="149">
        <v>18.100000000000001</v>
      </c>
      <c r="I41" s="151">
        <f>SUM(I40)</f>
        <v>8.0901619979685047E-4</v>
      </c>
    </row>
    <row r="42" spans="2:22">
      <c r="C42" s="140"/>
      <c r="H42" s="141"/>
      <c r="I42" s="112"/>
    </row>
    <row r="43" spans="2:22">
      <c r="C43" s="140"/>
      <c r="D43" s="19" t="s">
        <v>35</v>
      </c>
      <c r="H43" s="141"/>
      <c r="I43" s="112"/>
    </row>
    <row r="44" spans="2:22">
      <c r="B44" s="123" t="str">
        <f>+$C$6&amp;D44</f>
        <v>IL&amp;FS  Infrastructure Debt Fund Series 2BCash &amp; Cash Equivalents</v>
      </c>
      <c r="C44" s="140">
        <v>1</v>
      </c>
      <c r="D44" s="123" t="s">
        <v>37</v>
      </c>
      <c r="H44" s="141">
        <v>149.1526049</v>
      </c>
      <c r="I44" s="112">
        <f>+H44/$H$47</f>
        <v>6.6666780997789556E-3</v>
      </c>
    </row>
    <row r="45" spans="2:22">
      <c r="C45" s="140">
        <v>2</v>
      </c>
      <c r="D45" s="123" t="s">
        <v>85</v>
      </c>
      <c r="H45" s="141">
        <v>-33.590192499996192</v>
      </c>
      <c r="I45" s="112">
        <f>+H45/$H$47</f>
        <v>-1.5013817617011926E-3</v>
      </c>
    </row>
    <row r="46" spans="2:22" s="126" customFormat="1">
      <c r="C46" s="147"/>
      <c r="D46" s="148" t="s">
        <v>31</v>
      </c>
      <c r="E46" s="148"/>
      <c r="F46" s="148"/>
      <c r="G46" s="148"/>
      <c r="H46" s="152">
        <v>115.56241240000381</v>
      </c>
      <c r="I46" s="150">
        <f>SUM(I44:I45)</f>
        <v>5.1652963380777635E-3</v>
      </c>
      <c r="J46" s="143"/>
      <c r="L46" s="127"/>
      <c r="M46" s="123"/>
    </row>
    <row r="47" spans="2:22" s="126" customFormat="1">
      <c r="C47" s="147"/>
      <c r="D47" s="153" t="s">
        <v>38</v>
      </c>
      <c r="E47" s="153"/>
      <c r="F47" s="153"/>
      <c r="G47" s="153"/>
      <c r="H47" s="154">
        <v>22372.852366300001</v>
      </c>
      <c r="I47" s="155">
        <f>+I34+I38+I41+I46</f>
        <v>1.0000000000000004</v>
      </c>
      <c r="J47" s="156"/>
      <c r="L47" s="127"/>
      <c r="M47" s="123"/>
      <c r="S47" s="144"/>
    </row>
    <row r="48" spans="2:22">
      <c r="C48" s="140"/>
      <c r="D48" s="156"/>
      <c r="E48" s="156"/>
      <c r="F48" s="156"/>
      <c r="G48" s="156"/>
      <c r="H48" s="157"/>
      <c r="I48" s="158"/>
      <c r="J48" s="156"/>
      <c r="S48" s="144"/>
    </row>
    <row r="49" spans="3:9">
      <c r="C49" s="140"/>
      <c r="D49" s="45" t="s">
        <v>39</v>
      </c>
      <c r="H49" s="159"/>
      <c r="I49" s="160"/>
    </row>
    <row r="51" spans="3:9" hidden="1">
      <c r="G51" s="123">
        <v>2156312166.1700001</v>
      </c>
      <c r="H51" s="159">
        <v>21563.121661699999</v>
      </c>
    </row>
    <row r="52" spans="3:9" hidden="1">
      <c r="H52" s="159">
        <v>809.73070460000235</v>
      </c>
    </row>
  </sheetData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5"/>
  <sheetViews>
    <sheetView view="pageBreakPreview" topLeftCell="C1" zoomScale="87" zoomScaleNormal="85" zoomScaleSheetLayoutView="87" workbookViewId="0">
      <selection activeCell="D31" sqref="D31"/>
    </sheetView>
  </sheetViews>
  <sheetFormatPr defaultRowHeight="15.75"/>
  <cols>
    <col min="1" max="2" width="8.140625" style="126" hidden="1" customWidth="1"/>
    <col min="3" max="3" width="7.5703125" style="126" customWidth="1"/>
    <col min="4" max="4" width="58.7109375" style="126" customWidth="1"/>
    <col min="5" max="5" width="15.5703125" style="126" customWidth="1"/>
    <col min="6" max="6" width="18.42578125" style="126" customWidth="1"/>
    <col min="7" max="7" width="10.85546875" style="126" customWidth="1"/>
    <col min="8" max="8" width="16.85546875" style="126" customWidth="1"/>
    <col min="9" max="9" width="14.7109375" style="126" customWidth="1"/>
    <col min="10" max="10" width="14.5703125" style="123" customWidth="1"/>
    <col min="11" max="11" width="21" style="126" hidden="1" customWidth="1"/>
    <col min="12" max="12" width="9.140625" style="127" hidden="1" customWidth="1"/>
    <col min="13" max="13" width="15.140625" style="123" customWidth="1"/>
    <col min="14" max="15" width="9.140625" style="126"/>
    <col min="16" max="17" width="9.28515625" style="126" bestFit="1" customWidth="1"/>
    <col min="18" max="16384" width="9.140625" style="126"/>
  </cols>
  <sheetData>
    <row r="1" spans="1:13">
      <c r="G1" s="161"/>
    </row>
    <row r="2" spans="1:13">
      <c r="G2" s="161"/>
    </row>
    <row r="3" spans="1:13">
      <c r="G3" s="161"/>
    </row>
    <row r="4" spans="1:13">
      <c r="G4" s="161"/>
    </row>
    <row r="5" spans="1:13">
      <c r="C5" s="126" t="s">
        <v>0</v>
      </c>
      <c r="G5" s="161"/>
    </row>
    <row r="6" spans="1:13" ht="15.75" customHeight="1">
      <c r="C6" s="86" t="s">
        <v>114</v>
      </c>
      <c r="D6" s="87"/>
      <c r="E6" s="87"/>
      <c r="F6" s="87"/>
      <c r="G6" s="87"/>
      <c r="H6" s="87"/>
      <c r="I6" s="88"/>
    </row>
    <row r="7" spans="1:13" ht="15.75" customHeight="1">
      <c r="C7" s="89" t="s">
        <v>2</v>
      </c>
      <c r="D7" s="90"/>
      <c r="E7" s="90"/>
      <c r="F7" s="90"/>
      <c r="G7" s="90"/>
      <c r="H7" s="90"/>
      <c r="I7" s="91"/>
    </row>
    <row r="8" spans="1:13">
      <c r="C8" s="128"/>
      <c r="D8" s="129"/>
      <c r="E8" s="129"/>
      <c r="F8" s="129"/>
      <c r="G8" s="129"/>
      <c r="H8" s="129"/>
      <c r="I8" s="130"/>
      <c r="K8" s="76"/>
      <c r="L8" s="162"/>
    </row>
    <row r="9" spans="1:13">
      <c r="C9" s="131"/>
      <c r="D9" s="132"/>
      <c r="E9" s="132"/>
      <c r="F9" s="132"/>
      <c r="G9" s="132"/>
      <c r="H9" s="132"/>
      <c r="I9" s="133"/>
      <c r="K9" s="76"/>
      <c r="L9" s="162"/>
    </row>
    <row r="10" spans="1:13" ht="15.75" customHeight="1">
      <c r="C10" s="95" t="s">
        <v>3</v>
      </c>
      <c r="D10" s="106" t="s">
        <v>4</v>
      </c>
      <c r="E10" s="106" t="s">
        <v>5</v>
      </c>
      <c r="F10" s="107" t="s">
        <v>6</v>
      </c>
      <c r="G10" s="106" t="s">
        <v>7</v>
      </c>
      <c r="H10" s="108" t="s">
        <v>8</v>
      </c>
      <c r="I10" s="109" t="s">
        <v>9</v>
      </c>
      <c r="J10" s="110"/>
      <c r="K10" s="134"/>
      <c r="M10" s="110"/>
    </row>
    <row r="11" spans="1:13">
      <c r="C11" s="95"/>
      <c r="D11" s="106"/>
      <c r="E11" s="106"/>
      <c r="F11" s="107"/>
      <c r="G11" s="106"/>
      <c r="H11" s="108" t="s">
        <v>10</v>
      </c>
      <c r="I11" s="109"/>
      <c r="K11" s="134"/>
    </row>
    <row r="12" spans="1:13" s="123" customFormat="1">
      <c r="C12" s="136"/>
      <c r="D12" s="137"/>
      <c r="E12" s="137"/>
      <c r="F12" s="137"/>
      <c r="G12" s="137"/>
      <c r="H12" s="138"/>
      <c r="I12" s="139"/>
      <c r="K12" s="135"/>
      <c r="L12" s="125"/>
    </row>
    <row r="13" spans="1:13" s="123" customFormat="1">
      <c r="C13" s="147"/>
      <c r="D13" s="19" t="s">
        <v>11</v>
      </c>
      <c r="E13" s="126"/>
      <c r="F13" s="126"/>
      <c r="G13" s="126"/>
      <c r="H13" s="163"/>
      <c r="I13" s="164"/>
      <c r="K13" s="126"/>
      <c r="L13" s="127"/>
    </row>
    <row r="14" spans="1:13" s="123" customFormat="1">
      <c r="A14" s="123" t="str">
        <f>+$C$6&amp;D14</f>
        <v>IL&amp;FS  Infrastructure Debt Fund Series 2CIL&amp;FS Solar Power Limited</v>
      </c>
      <c r="C14" s="140">
        <v>1</v>
      </c>
      <c r="D14" s="123" t="s">
        <v>44</v>
      </c>
      <c r="E14" s="1" t="s">
        <v>45</v>
      </c>
      <c r="F14" s="123" t="s">
        <v>46</v>
      </c>
      <c r="G14" s="142">
        <v>472</v>
      </c>
      <c r="H14" s="141">
        <v>5333.5025999999998</v>
      </c>
      <c r="I14" s="112">
        <f>+H14/$H$40</f>
        <v>0.30163813040444826</v>
      </c>
      <c r="L14" s="125"/>
    </row>
    <row r="15" spans="1:13" s="123" customFormat="1">
      <c r="A15" s="123" t="str">
        <f t="shared" ref="A15:A21" si="0">+$C$6&amp;D15</f>
        <v>IL&amp;FS  Infrastructure Debt Fund Series 2CIL&amp;FS Wind Energy Limited</v>
      </c>
      <c r="C15" s="140">
        <v>2</v>
      </c>
      <c r="D15" s="123" t="s">
        <v>12</v>
      </c>
      <c r="E15" s="1" t="s">
        <v>13</v>
      </c>
      <c r="F15" s="123" t="s">
        <v>88</v>
      </c>
      <c r="G15" s="142">
        <v>5</v>
      </c>
      <c r="H15" s="141">
        <v>65.968540000000004</v>
      </c>
      <c r="I15" s="112">
        <f t="shared" ref="I15" si="1">+H15/$H$40</f>
        <v>3.7308741672144419E-3</v>
      </c>
      <c r="L15" s="125"/>
      <c r="M15" s="141"/>
    </row>
    <row r="16" spans="1:13" s="123" customFormat="1">
      <c r="A16" s="123" t="str">
        <f t="shared" si="0"/>
        <v>IL&amp;FS  Infrastructure Debt Fund Series 2C</v>
      </c>
      <c r="C16" s="140"/>
      <c r="G16" s="142"/>
      <c r="H16" s="141"/>
      <c r="I16" s="112"/>
      <c r="L16" s="125"/>
    </row>
    <row r="17" spans="1:18" s="123" customFormat="1">
      <c r="A17" s="123" t="str">
        <f t="shared" si="0"/>
        <v>IL&amp;FS  Infrastructure Debt Fund Series 2CDebt Instrument-Privately Placed-Unlisted</v>
      </c>
      <c r="C17" s="140"/>
      <c r="D17" s="19" t="s">
        <v>15</v>
      </c>
      <c r="G17" s="142"/>
      <c r="H17" s="141"/>
      <c r="I17" s="112"/>
      <c r="L17" s="125"/>
    </row>
    <row r="18" spans="1:18" s="123" customFormat="1">
      <c r="C18" s="140">
        <v>3</v>
      </c>
      <c r="D18" s="123" t="s">
        <v>19</v>
      </c>
      <c r="E18" s="1" t="s">
        <v>17</v>
      </c>
      <c r="F18" s="123" t="s">
        <v>20</v>
      </c>
      <c r="G18" s="142">
        <v>372000</v>
      </c>
      <c r="H18" s="141">
        <v>3720</v>
      </c>
      <c r="I18" s="112">
        <f t="shared" ref="I18:I26" si="2">+H18/$H$40</f>
        <v>0.21038591883400365</v>
      </c>
      <c r="L18" s="125"/>
    </row>
    <row r="19" spans="1:18" s="123" customFormat="1">
      <c r="A19" s="123" t="str">
        <f t="shared" si="0"/>
        <v>IL&amp;FS  Infrastructure Debt Fund Series 2CAMRI Hospital Limited</v>
      </c>
      <c r="C19" s="140">
        <v>4</v>
      </c>
      <c r="D19" s="123" t="s">
        <v>41</v>
      </c>
      <c r="E19" s="1" t="s">
        <v>28</v>
      </c>
      <c r="F19" s="123" t="s">
        <v>115</v>
      </c>
      <c r="G19" s="142">
        <v>365</v>
      </c>
      <c r="H19" s="141">
        <v>3648.5250000000001</v>
      </c>
      <c r="I19" s="112">
        <f t="shared" si="2"/>
        <v>0.20634362486931002</v>
      </c>
      <c r="L19" s="125"/>
    </row>
    <row r="20" spans="1:18" s="123" customFormat="1">
      <c r="A20" s="123" t="str">
        <f t="shared" si="0"/>
        <v>IL&amp;FS  Infrastructure Debt Fund Series 2CKanchanjunga Power Company Private Limited</v>
      </c>
      <c r="C20" s="140">
        <v>5</v>
      </c>
      <c r="D20" s="123" t="s">
        <v>89</v>
      </c>
      <c r="E20" s="1" t="s">
        <v>90</v>
      </c>
      <c r="F20" s="1" t="s">
        <v>116</v>
      </c>
      <c r="G20" s="142">
        <v>280</v>
      </c>
      <c r="H20" s="141">
        <v>2800</v>
      </c>
      <c r="I20" s="112">
        <f t="shared" si="2"/>
        <v>0.15835499267075545</v>
      </c>
      <c r="L20" s="125"/>
    </row>
    <row r="21" spans="1:18" s="123" customFormat="1">
      <c r="A21" s="123" t="str">
        <f t="shared" si="0"/>
        <v>IL&amp;FS  Infrastructure Debt Fund Series 2CBabcock Borsing Limited</v>
      </c>
      <c r="C21" s="140">
        <v>6</v>
      </c>
      <c r="D21" s="123" t="s">
        <v>70</v>
      </c>
      <c r="E21" s="1" t="s">
        <v>17</v>
      </c>
      <c r="F21" s="123" t="s">
        <v>78</v>
      </c>
      <c r="G21" s="142">
        <v>80</v>
      </c>
      <c r="H21" s="141">
        <v>863.78125999999997</v>
      </c>
      <c r="I21" s="112">
        <f t="shared" si="2"/>
        <v>4.8851455391584246E-2</v>
      </c>
      <c r="L21" s="125"/>
    </row>
    <row r="22" spans="1:18" s="123" customFormat="1">
      <c r="A22" s="123" t="str">
        <f>+$C$6&amp;D22</f>
        <v>IL&amp;FS  Infrastructure Debt Fund Series 2CBhilangana Hydro Power Limited</v>
      </c>
      <c r="C22" s="140">
        <v>7</v>
      </c>
      <c r="D22" s="123" t="s">
        <v>25</v>
      </c>
      <c r="E22" s="1" t="s">
        <v>26</v>
      </c>
      <c r="F22" s="123" t="s">
        <v>30</v>
      </c>
      <c r="G22" s="142">
        <v>81</v>
      </c>
      <c r="H22" s="141">
        <v>810</v>
      </c>
      <c r="I22" s="112">
        <f t="shared" si="2"/>
        <v>4.5809837165468541E-2</v>
      </c>
      <c r="L22" s="125"/>
    </row>
    <row r="23" spans="1:18" s="123" customFormat="1">
      <c r="A23" s="123" t="str">
        <f>+$C$6&amp;D23</f>
        <v>IL&amp;FS  Infrastructure Debt Fund Series 2CWilliamson Magor &amp; Co. Limited</v>
      </c>
      <c r="C23" s="140">
        <v>8</v>
      </c>
      <c r="D23" s="123" t="s">
        <v>54</v>
      </c>
      <c r="E23" s="1" t="s">
        <v>17</v>
      </c>
      <c r="F23" s="123" t="s">
        <v>55</v>
      </c>
      <c r="G23" s="142">
        <v>10</v>
      </c>
      <c r="H23" s="141">
        <v>101.14658</v>
      </c>
      <c r="I23" s="112">
        <f t="shared" si="2"/>
        <v>5.7203806909185643E-3</v>
      </c>
      <c r="L23" s="125"/>
    </row>
    <row r="24" spans="1:18" s="123" customFormat="1">
      <c r="C24" s="140">
        <v>9</v>
      </c>
      <c r="D24" s="64" t="s">
        <v>21</v>
      </c>
      <c r="E24" s="1" t="s">
        <v>22</v>
      </c>
      <c r="F24" s="20" t="s">
        <v>23</v>
      </c>
      <c r="G24" s="142">
        <v>10</v>
      </c>
      <c r="H24" s="141">
        <v>100</v>
      </c>
      <c r="I24" s="112">
        <f t="shared" si="2"/>
        <v>5.65553545252698E-3</v>
      </c>
      <c r="L24" s="125"/>
    </row>
    <row r="25" spans="1:18" s="123" customFormat="1">
      <c r="A25" s="123" t="str">
        <f>+$C$6&amp;D25</f>
        <v>IL&amp;FS  Infrastructure Debt Fund Series 2CBhilangana Hydro Power Limited</v>
      </c>
      <c r="C25" s="140">
        <v>10</v>
      </c>
      <c r="D25" s="123" t="s">
        <v>25</v>
      </c>
      <c r="E25" s="1" t="s">
        <v>26</v>
      </c>
      <c r="F25" s="123" t="s">
        <v>73</v>
      </c>
      <c r="G25" s="142">
        <v>8</v>
      </c>
      <c r="H25" s="141">
        <v>80</v>
      </c>
      <c r="I25" s="112">
        <f t="shared" si="2"/>
        <v>4.5244283620215842E-3</v>
      </c>
      <c r="L25" s="125"/>
    </row>
    <row r="26" spans="1:18" s="123" customFormat="1">
      <c r="C26" s="64">
        <v>11</v>
      </c>
      <c r="D26" s="123" t="s">
        <v>74</v>
      </c>
      <c r="E26" s="1" t="s">
        <v>75</v>
      </c>
      <c r="F26" s="123" t="s">
        <v>76</v>
      </c>
      <c r="G26" s="142">
        <v>1</v>
      </c>
      <c r="H26" s="141">
        <v>26.217450299999999</v>
      </c>
      <c r="I26" s="112">
        <f t="shared" si="2"/>
        <v>1.4827371964651411E-3</v>
      </c>
      <c r="L26" s="125"/>
    </row>
    <row r="27" spans="1:18" s="123" customFormat="1">
      <c r="C27" s="147"/>
      <c r="D27" s="148" t="s">
        <v>31</v>
      </c>
      <c r="E27" s="148"/>
      <c r="F27" s="148"/>
      <c r="G27" s="148"/>
      <c r="H27" s="152">
        <v>17549.141430299998</v>
      </c>
      <c r="I27" s="165">
        <f>SUM(I14:I26)</f>
        <v>0.99249791520471686</v>
      </c>
      <c r="J27" s="143"/>
      <c r="K27" s="126"/>
      <c r="L27" s="127"/>
      <c r="N27" s="144"/>
      <c r="P27" s="142"/>
      <c r="Q27" s="142"/>
      <c r="R27" s="142"/>
    </row>
    <row r="28" spans="1:18" s="123" customFormat="1">
      <c r="C28" s="140"/>
      <c r="D28" s="143"/>
      <c r="E28" s="143"/>
      <c r="F28" s="143"/>
      <c r="G28" s="143"/>
      <c r="H28" s="145"/>
      <c r="I28" s="146"/>
      <c r="J28" s="143"/>
      <c r="L28" s="125"/>
    </row>
    <row r="29" spans="1:18">
      <c r="C29" s="147"/>
      <c r="D29" s="19" t="s">
        <v>32</v>
      </c>
      <c r="H29" s="163"/>
      <c r="I29" s="164"/>
      <c r="K29" s="76" t="s">
        <v>80</v>
      </c>
      <c r="L29" s="162" t="s">
        <v>81</v>
      </c>
    </row>
    <row r="30" spans="1:18">
      <c r="B30" s="126" t="str">
        <f>+$C$6&amp;D30</f>
        <v xml:space="preserve">IL&amp;FS  Infrastructure Debt Fund Series 2CCollateralised Borrowing &amp; Lending Obligation </v>
      </c>
      <c r="C30" s="147"/>
      <c r="D30" s="4" t="s">
        <v>117</v>
      </c>
      <c r="H30" s="163">
        <v>0</v>
      </c>
      <c r="I30" s="112">
        <f>+H30/$H$40</f>
        <v>0</v>
      </c>
      <c r="K30" s="126" t="s">
        <v>82</v>
      </c>
      <c r="L30" s="127">
        <v>0.40260000000000001</v>
      </c>
    </row>
    <row r="31" spans="1:18">
      <c r="C31" s="147"/>
      <c r="D31" s="148" t="s">
        <v>31</v>
      </c>
      <c r="E31" s="148"/>
      <c r="F31" s="148"/>
      <c r="G31" s="148"/>
      <c r="H31" s="152">
        <v>0</v>
      </c>
      <c r="I31" s="150">
        <f>SUM(I30)</f>
        <v>0</v>
      </c>
      <c r="J31" s="143"/>
    </row>
    <row r="32" spans="1:18" s="123" customFormat="1">
      <c r="C32" s="147"/>
      <c r="D32" s="126"/>
      <c r="E32" s="126"/>
      <c r="F32" s="126"/>
      <c r="G32" s="126"/>
      <c r="H32" s="163"/>
      <c r="I32" s="164"/>
      <c r="K32" s="126"/>
      <c r="L32" s="127"/>
    </row>
    <row r="33" spans="2:14" s="123" customFormat="1">
      <c r="B33" s="126" t="str">
        <f>+$C$6&amp;D33</f>
        <v>IL&amp;FS  Infrastructure Debt Fund Series 2CCBLO Margin</v>
      </c>
      <c r="C33" s="140"/>
      <c r="D33" s="166" t="s">
        <v>34</v>
      </c>
      <c r="G33" s="124"/>
      <c r="H33" s="163">
        <v>29.9</v>
      </c>
      <c r="I33" s="112">
        <f>+H33/$H$40</f>
        <v>1.691005100305567E-3</v>
      </c>
      <c r="L33" s="125"/>
    </row>
    <row r="34" spans="2:14" s="123" customFormat="1">
      <c r="C34" s="147"/>
      <c r="D34" s="148" t="s">
        <v>31</v>
      </c>
      <c r="E34" s="148"/>
      <c r="F34" s="148"/>
      <c r="G34" s="167"/>
      <c r="H34" s="152">
        <v>29.9</v>
      </c>
      <c r="I34" s="165">
        <f>SUM(I33)</f>
        <v>1.691005100305567E-3</v>
      </c>
      <c r="K34" s="126"/>
      <c r="L34" s="127"/>
    </row>
    <row r="35" spans="2:14" s="123" customFormat="1">
      <c r="C35" s="147"/>
      <c r="D35" s="126"/>
      <c r="E35" s="126"/>
      <c r="F35" s="126"/>
      <c r="G35" s="126"/>
      <c r="H35" s="163"/>
      <c r="I35" s="164"/>
      <c r="K35" s="126"/>
      <c r="L35" s="127"/>
    </row>
    <row r="36" spans="2:14" s="123" customFormat="1">
      <c r="C36" s="147"/>
      <c r="D36" s="19" t="s">
        <v>35</v>
      </c>
      <c r="E36" s="126"/>
      <c r="F36" s="126"/>
      <c r="G36" s="126"/>
      <c r="H36" s="163"/>
      <c r="I36" s="164"/>
      <c r="K36" s="126"/>
      <c r="L36" s="127"/>
    </row>
    <row r="37" spans="2:14" s="123" customFormat="1">
      <c r="B37" s="126" t="str">
        <f>+$C$6&amp;D37</f>
        <v>IL&amp;FS  Infrastructure Debt Fund Series 2CCash &amp; Cash Equivalents</v>
      </c>
      <c r="C37" s="140">
        <v>1</v>
      </c>
      <c r="D37" s="123" t="s">
        <v>37</v>
      </c>
      <c r="H37" s="163">
        <v>128.240635</v>
      </c>
      <c r="I37" s="112">
        <f>+H37/$H$40</f>
        <v>7.2526945769707226E-3</v>
      </c>
      <c r="L37" s="125"/>
    </row>
    <row r="38" spans="2:14">
      <c r="C38" s="147">
        <v>2</v>
      </c>
      <c r="D38" s="126" t="s">
        <v>85</v>
      </c>
      <c r="H38" s="17">
        <v>-25.490334099999018</v>
      </c>
      <c r="I38" s="112">
        <f>+H38/$H$40</f>
        <v>-1.4416148819930185E-3</v>
      </c>
    </row>
    <row r="39" spans="2:14">
      <c r="C39" s="147"/>
      <c r="D39" s="148" t="s">
        <v>31</v>
      </c>
      <c r="E39" s="148"/>
      <c r="F39" s="148"/>
      <c r="G39" s="148"/>
      <c r="H39" s="152">
        <v>102.75030090000098</v>
      </c>
      <c r="I39" s="165">
        <f>SUM(I37:I38)</f>
        <v>5.8110796949777041E-3</v>
      </c>
      <c r="J39" s="143"/>
    </row>
    <row r="40" spans="2:14">
      <c r="C40" s="147"/>
      <c r="D40" s="153" t="s">
        <v>38</v>
      </c>
      <c r="E40" s="153"/>
      <c r="F40" s="153"/>
      <c r="G40" s="153"/>
      <c r="H40" s="154">
        <v>17681.791731199999</v>
      </c>
      <c r="I40" s="155">
        <f>+I27+I31+I34+I39</f>
        <v>1.0000000000000002</v>
      </c>
      <c r="J40" s="156"/>
      <c r="N40" s="144"/>
    </row>
    <row r="41" spans="2:14" s="123" customFormat="1">
      <c r="C41" s="140"/>
      <c r="D41" s="156"/>
      <c r="E41" s="156"/>
      <c r="F41" s="156"/>
      <c r="G41" s="156"/>
      <c r="H41" s="157"/>
      <c r="I41" s="158"/>
      <c r="J41" s="156"/>
      <c r="L41" s="125"/>
      <c r="N41" s="144"/>
    </row>
    <row r="42" spans="2:14">
      <c r="C42" s="147"/>
      <c r="D42" s="45" t="s">
        <v>39</v>
      </c>
      <c r="H42" s="168"/>
      <c r="I42" s="169"/>
    </row>
    <row r="44" spans="2:14" hidden="1">
      <c r="G44" s="126">
        <v>1707699234.05</v>
      </c>
      <c r="H44" s="168">
        <v>17076.992340500001</v>
      </c>
    </row>
    <row r="45" spans="2:14" hidden="1">
      <c r="H45" s="168">
        <v>604.79939069999818</v>
      </c>
    </row>
  </sheetData>
  <mergeCells count="8">
    <mergeCell ref="C6:I6"/>
    <mergeCell ref="C7:I7"/>
    <mergeCell ref="C8:I8"/>
    <mergeCell ref="C10:C11"/>
    <mergeCell ref="D10:D11"/>
    <mergeCell ref="E10:E11"/>
    <mergeCell ref="G10:G11"/>
    <mergeCell ref="I10:I11"/>
  </mergeCells>
  <pageMargins left="0" right="0" top="0" bottom="0" header="0" footer="0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5:Q52"/>
  <sheetViews>
    <sheetView view="pageBreakPreview" topLeftCell="C1" zoomScale="87" zoomScaleNormal="85" zoomScaleSheetLayoutView="87" workbookViewId="0">
      <selection activeCell="D10" sqref="D10"/>
    </sheetView>
  </sheetViews>
  <sheetFormatPr defaultRowHeight="15.75"/>
  <cols>
    <col min="1" max="2" width="15" style="1" hidden="1" customWidth="1"/>
    <col min="3" max="3" width="7.5703125" style="1" customWidth="1"/>
    <col min="4" max="4" width="58.7109375" style="1" customWidth="1"/>
    <col min="5" max="5" width="15.5703125" style="1" customWidth="1"/>
    <col min="6" max="6" width="17.85546875" style="1" customWidth="1"/>
    <col min="7" max="7" width="18.42578125" style="101" customWidth="1"/>
    <col min="8" max="8" width="16.85546875" style="1" customWidth="1"/>
    <col min="9" max="9" width="14.7109375" style="1" customWidth="1"/>
    <col min="10" max="10" width="16.28515625" style="1" bestFit="1" customWidth="1"/>
    <col min="11" max="11" width="19.85546875" style="1" hidden="1" customWidth="1"/>
    <col min="12" max="12" width="9.140625" style="102" hidden="1" customWidth="1"/>
    <col min="13" max="13" width="15.7109375" style="1" customWidth="1"/>
    <col min="14" max="14" width="9.140625" style="1"/>
    <col min="15" max="15" width="11" style="1" bestFit="1" customWidth="1"/>
    <col min="16" max="16384" width="9.140625" style="1"/>
  </cols>
  <sheetData>
    <row r="5" spans="1:13">
      <c r="C5" s="1" t="s">
        <v>0</v>
      </c>
    </row>
    <row r="7" spans="1:13" s="4" customFormat="1" ht="15.75" customHeight="1">
      <c r="C7" s="86" t="s">
        <v>118</v>
      </c>
      <c r="D7" s="87"/>
      <c r="E7" s="87"/>
      <c r="F7" s="87"/>
      <c r="G7" s="87"/>
      <c r="H7" s="87"/>
      <c r="I7" s="88"/>
      <c r="J7" s="1"/>
      <c r="L7" s="103"/>
      <c r="M7" s="1"/>
    </row>
    <row r="8" spans="1:13" s="4" customFormat="1" ht="15.75" customHeight="1">
      <c r="C8" s="89" t="s">
        <v>2</v>
      </c>
      <c r="D8" s="90"/>
      <c r="E8" s="90"/>
      <c r="F8" s="90"/>
      <c r="G8" s="90"/>
      <c r="H8" s="90"/>
      <c r="I8" s="91"/>
      <c r="J8" s="1"/>
      <c r="L8" s="103"/>
      <c r="M8" s="1"/>
    </row>
    <row r="9" spans="1:13">
      <c r="C9" s="92"/>
      <c r="D9" s="93"/>
      <c r="E9" s="93"/>
      <c r="F9" s="93"/>
      <c r="G9" s="93"/>
      <c r="H9" s="93"/>
      <c r="I9" s="94"/>
    </row>
    <row r="10" spans="1:13">
      <c r="C10" s="53"/>
      <c r="D10" s="7"/>
      <c r="E10" s="8"/>
      <c r="F10" s="8"/>
      <c r="G10" s="104"/>
      <c r="H10" s="10"/>
      <c r="I10" s="105"/>
    </row>
    <row r="11" spans="1:13" s="4" customFormat="1">
      <c r="C11" s="95" t="s">
        <v>3</v>
      </c>
      <c r="D11" s="106" t="s">
        <v>4</v>
      </c>
      <c r="E11" s="106" t="s">
        <v>5</v>
      </c>
      <c r="F11" s="107" t="s">
        <v>6</v>
      </c>
      <c r="G11" s="106" t="s">
        <v>7</v>
      </c>
      <c r="H11" s="108" t="s">
        <v>8</v>
      </c>
      <c r="I11" s="109" t="s">
        <v>9</v>
      </c>
      <c r="J11" s="110"/>
      <c r="K11" s="15"/>
      <c r="L11" s="103"/>
      <c r="M11" s="110"/>
    </row>
    <row r="12" spans="1:13">
      <c r="C12" s="95"/>
      <c r="D12" s="106"/>
      <c r="E12" s="106"/>
      <c r="F12" s="107"/>
      <c r="G12" s="106"/>
      <c r="H12" s="108" t="s">
        <v>10</v>
      </c>
      <c r="I12" s="109"/>
    </row>
    <row r="13" spans="1:13">
      <c r="C13" s="16"/>
      <c r="H13" s="17"/>
      <c r="I13" s="18"/>
    </row>
    <row r="14" spans="1:13">
      <c r="C14" s="16"/>
      <c r="D14" s="19" t="s">
        <v>11</v>
      </c>
      <c r="H14" s="17"/>
      <c r="I14" s="18"/>
    </row>
    <row r="15" spans="1:13">
      <c r="A15" s="1" t="str">
        <f t="shared" ref="A15:A25" si="0">+$C$7&amp;D15</f>
        <v>IL&amp;FS  Infrastructure Debt Fund Series 3AIL&amp;FS Solar Power Limited</v>
      </c>
      <c r="C15" s="16">
        <v>1</v>
      </c>
      <c r="D15" s="1" t="s">
        <v>44</v>
      </c>
      <c r="E15" s="1" t="s">
        <v>45</v>
      </c>
      <c r="F15" s="1" t="s">
        <v>46</v>
      </c>
      <c r="G15" s="101">
        <v>230</v>
      </c>
      <c r="H15" s="17">
        <v>2606.48855</v>
      </c>
      <c r="I15" s="18">
        <f>+H15/$H$47</f>
        <v>0.16867217420005967</v>
      </c>
      <c r="M15" s="21"/>
    </row>
    <row r="16" spans="1:13">
      <c r="A16" s="1" t="str">
        <f t="shared" si="0"/>
        <v>IL&amp;FS  Infrastructure Debt Fund Series 3ABhilwara Green Energy Limited</v>
      </c>
      <c r="C16" s="16">
        <v>2</v>
      </c>
      <c r="D16" s="1" t="s">
        <v>50</v>
      </c>
      <c r="E16" s="1" t="s">
        <v>51</v>
      </c>
      <c r="F16" s="1" t="s">
        <v>52</v>
      </c>
      <c r="G16" s="101">
        <v>150000</v>
      </c>
      <c r="H16" s="17">
        <v>1499.99999</v>
      </c>
      <c r="I16" s="18">
        <f t="shared" ref="I16:I17" si="1">+H16/$H$47</f>
        <v>9.7068624994868194E-2</v>
      </c>
      <c r="M16" s="21"/>
    </row>
    <row r="17" spans="1:17">
      <c r="A17" s="1" t="str">
        <f t="shared" si="0"/>
        <v>IL&amp;FS  Infrastructure Debt Fund Series 3AIL&amp;FS Wind Energy Limited</v>
      </c>
      <c r="C17" s="16">
        <v>3</v>
      </c>
      <c r="D17" s="1" t="s">
        <v>12</v>
      </c>
      <c r="E17" s="1" t="s">
        <v>13</v>
      </c>
      <c r="F17" s="1" t="s">
        <v>88</v>
      </c>
      <c r="G17" s="101">
        <v>77</v>
      </c>
      <c r="H17" s="17">
        <v>1015.91545</v>
      </c>
      <c r="I17" s="18">
        <f t="shared" si="1"/>
        <v>6.5742344333310804E-2</v>
      </c>
      <c r="M17" s="21"/>
    </row>
    <row r="18" spans="1:17">
      <c r="A18" s="1" t="str">
        <f t="shared" si="0"/>
        <v>IL&amp;FS  Infrastructure Debt Fund Series 3A</v>
      </c>
      <c r="C18" s="16"/>
      <c r="H18" s="17"/>
      <c r="I18" s="18"/>
      <c r="M18" s="21"/>
    </row>
    <row r="19" spans="1:17">
      <c r="A19" s="1" t="str">
        <f t="shared" si="0"/>
        <v>IL&amp;FS  Infrastructure Debt Fund Series 3ADebt Instrument-Privately Placed-Unlisted</v>
      </c>
      <c r="C19" s="16"/>
      <c r="D19" s="19" t="s">
        <v>15</v>
      </c>
      <c r="H19" s="17"/>
      <c r="I19" s="18"/>
      <c r="M19" s="21"/>
    </row>
    <row r="20" spans="1:17">
      <c r="A20" s="1" t="str">
        <f t="shared" si="0"/>
        <v>IL&amp;FS  Infrastructure Debt Fund Series 3AAD Hydro Power Ltd</v>
      </c>
      <c r="C20" s="16">
        <v>4</v>
      </c>
      <c r="D20" s="1" t="s">
        <v>58</v>
      </c>
      <c r="E20" s="1" t="s">
        <v>59</v>
      </c>
      <c r="F20" s="1" t="s">
        <v>60</v>
      </c>
      <c r="G20" s="101">
        <v>287558</v>
      </c>
      <c r="H20" s="17">
        <v>2900.1519499999999</v>
      </c>
      <c r="I20" s="18">
        <f t="shared" ref="I20:I31" si="2">+H20/$H$47</f>
        <v>0.18767584262629608</v>
      </c>
      <c r="M20" s="21"/>
    </row>
    <row r="21" spans="1:17">
      <c r="A21" s="1" t="str">
        <f t="shared" si="0"/>
        <v>IL&amp;FS  Infrastructure Debt Fund Series 3AAMRI Hospital Limited</v>
      </c>
      <c r="C21" s="16">
        <v>5</v>
      </c>
      <c r="D21" s="1" t="s">
        <v>41</v>
      </c>
      <c r="E21" s="1" t="s">
        <v>28</v>
      </c>
      <c r="F21" s="1" t="s">
        <v>110</v>
      </c>
      <c r="G21" s="101">
        <v>180</v>
      </c>
      <c r="H21" s="17">
        <v>1799.2726</v>
      </c>
      <c r="I21" s="18">
        <f t="shared" si="2"/>
        <v>0.11643527895819618</v>
      </c>
      <c r="M21" s="21"/>
    </row>
    <row r="22" spans="1:17">
      <c r="A22" s="1" t="str">
        <f t="shared" si="0"/>
        <v>IL&amp;FS  Infrastructure Debt Fund Series 3ABabcock Borsing Limited</v>
      </c>
      <c r="C22" s="16">
        <v>6</v>
      </c>
      <c r="D22" s="1" t="s">
        <v>70</v>
      </c>
      <c r="E22" s="1" t="s">
        <v>17</v>
      </c>
      <c r="F22" s="1" t="s">
        <v>71</v>
      </c>
      <c r="G22" s="101">
        <v>146</v>
      </c>
      <c r="H22" s="17">
        <v>1578.5294100000001</v>
      </c>
      <c r="I22" s="18">
        <f t="shared" si="2"/>
        <v>0.10215045357611005</v>
      </c>
      <c r="M22" s="21"/>
    </row>
    <row r="23" spans="1:17">
      <c r="A23" s="1" t="str">
        <f t="shared" si="0"/>
        <v>IL&amp;FS  Infrastructure Debt Fund Series 3AAMRI Hospital Limited</v>
      </c>
      <c r="C23" s="16">
        <v>7</v>
      </c>
      <c r="D23" s="1" t="s">
        <v>41</v>
      </c>
      <c r="E23" s="1" t="s">
        <v>28</v>
      </c>
      <c r="F23" s="1" t="s">
        <v>79</v>
      </c>
      <c r="G23" s="101">
        <v>100</v>
      </c>
      <c r="H23" s="17">
        <v>999.59589000000005</v>
      </c>
      <c r="I23" s="18">
        <f t="shared" si="2"/>
        <v>6.4686266159789452E-2</v>
      </c>
      <c r="M23" s="21"/>
    </row>
    <row r="24" spans="1:17">
      <c r="A24" s="1" t="str">
        <f>+$C$7&amp;D24</f>
        <v>IL&amp;FS  Infrastructure Debt Fund Series 3ABhilangana Hydro Power Limited</v>
      </c>
      <c r="C24" s="16">
        <v>8</v>
      </c>
      <c r="D24" s="1" t="s">
        <v>25</v>
      </c>
      <c r="E24" s="1" t="s">
        <v>26</v>
      </c>
      <c r="F24" s="1" t="s">
        <v>77</v>
      </c>
      <c r="G24" s="101">
        <v>98</v>
      </c>
      <c r="H24" s="17">
        <v>980</v>
      </c>
      <c r="I24" s="18">
        <f t="shared" si="2"/>
        <v>6.3418168752768345E-2</v>
      </c>
      <c r="M24" s="21"/>
    </row>
    <row r="25" spans="1:17">
      <c r="A25" s="1" t="str">
        <f t="shared" si="0"/>
        <v>IL&amp;FS  Infrastructure Debt Fund Series 3ATanglin Developments Limited</v>
      </c>
      <c r="C25" s="16">
        <v>9</v>
      </c>
      <c r="D25" s="1" t="s">
        <v>98</v>
      </c>
      <c r="E25" s="1" t="s">
        <v>99</v>
      </c>
      <c r="F25" s="1" t="s">
        <v>100</v>
      </c>
      <c r="G25" s="101">
        <v>70</v>
      </c>
      <c r="H25" s="17">
        <v>707.43151</v>
      </c>
      <c r="I25" s="18">
        <f t="shared" si="2"/>
        <v>4.5779602941026253E-2</v>
      </c>
      <c r="M25" s="21"/>
    </row>
    <row r="26" spans="1:17">
      <c r="A26" s="1" t="str">
        <f>+$C$7&amp;D26</f>
        <v>IL&amp;FS  Infrastructure Debt Fund Series 3AClean Max Enviro Energy Solutions Private Limited</v>
      </c>
      <c r="C26" s="16">
        <v>10</v>
      </c>
      <c r="D26" s="1" t="s">
        <v>21</v>
      </c>
      <c r="E26" s="1" t="s">
        <v>22</v>
      </c>
      <c r="F26" s="1" t="s">
        <v>23</v>
      </c>
      <c r="G26" s="101">
        <v>27</v>
      </c>
      <c r="H26" s="17">
        <v>270</v>
      </c>
      <c r="I26" s="18">
        <f t="shared" si="2"/>
        <v>1.7472352615558625E-2</v>
      </c>
      <c r="M26" s="21"/>
    </row>
    <row r="27" spans="1:17">
      <c r="A27" s="1" t="str">
        <f>+$C$7&amp;D27</f>
        <v>IL&amp;FS  Infrastructure Debt Fund Series 3ABhilangana Hydro Power Limited</v>
      </c>
      <c r="C27" s="16">
        <v>11</v>
      </c>
      <c r="D27" s="1" t="s">
        <v>25</v>
      </c>
      <c r="E27" s="1" t="s">
        <v>26</v>
      </c>
      <c r="F27" s="1" t="s">
        <v>119</v>
      </c>
      <c r="G27" s="101">
        <v>125</v>
      </c>
      <c r="H27" s="17">
        <v>250</v>
      </c>
      <c r="I27" s="18">
        <f t="shared" si="2"/>
        <v>1.6178104273665395E-2</v>
      </c>
      <c r="M27" s="21"/>
    </row>
    <row r="28" spans="1:17">
      <c r="A28" s="1" t="str">
        <f>+$C$7&amp;D28</f>
        <v>IL&amp;FS  Infrastructure Debt Fund Series 3AKaynes Technology India Private Limited</v>
      </c>
      <c r="C28" s="16">
        <v>12</v>
      </c>
      <c r="D28" s="1" t="s">
        <v>107</v>
      </c>
      <c r="E28" s="1" t="s">
        <v>108</v>
      </c>
      <c r="F28" s="1" t="s">
        <v>109</v>
      </c>
      <c r="G28" s="101">
        <v>100</v>
      </c>
      <c r="H28" s="17">
        <v>100</v>
      </c>
      <c r="I28" s="18">
        <f t="shared" si="2"/>
        <v>6.4712417094661577E-3</v>
      </c>
      <c r="M28" s="21"/>
    </row>
    <row r="29" spans="1:17">
      <c r="C29" s="16">
        <v>13</v>
      </c>
      <c r="D29" s="1" t="s">
        <v>25</v>
      </c>
      <c r="E29" s="1" t="s">
        <v>26</v>
      </c>
      <c r="F29" s="1" t="s">
        <v>73</v>
      </c>
      <c r="G29" s="101">
        <v>8</v>
      </c>
      <c r="H29" s="17">
        <v>80</v>
      </c>
      <c r="I29" s="18">
        <f t="shared" si="2"/>
        <v>5.1769933675729256E-3</v>
      </c>
      <c r="M29" s="21"/>
    </row>
    <row r="30" spans="1:17">
      <c r="C30" s="16">
        <v>14</v>
      </c>
      <c r="D30" s="64" t="s">
        <v>25</v>
      </c>
      <c r="E30" s="1" t="s">
        <v>26</v>
      </c>
      <c r="F30" s="64" t="s">
        <v>27</v>
      </c>
      <c r="G30" s="101">
        <v>6</v>
      </c>
      <c r="H30" s="17">
        <v>60</v>
      </c>
      <c r="I30" s="18">
        <f t="shared" si="2"/>
        <v>3.8827450256796944E-3</v>
      </c>
      <c r="M30" s="21"/>
    </row>
    <row r="31" spans="1:17">
      <c r="C31" s="64">
        <v>15</v>
      </c>
      <c r="D31" s="1" t="s">
        <v>103</v>
      </c>
      <c r="E31" s="1" t="s">
        <v>120</v>
      </c>
      <c r="F31" s="1" t="s">
        <v>106</v>
      </c>
      <c r="G31" s="101">
        <v>5</v>
      </c>
      <c r="H31" s="17">
        <v>50</v>
      </c>
      <c r="I31" s="18">
        <f t="shared" si="2"/>
        <v>3.2356208547330788E-3</v>
      </c>
      <c r="M31" s="21"/>
    </row>
    <row r="32" spans="1:17" s="4" customFormat="1">
      <c r="C32" s="23"/>
      <c r="D32" s="24" t="s">
        <v>31</v>
      </c>
      <c r="E32" s="24"/>
      <c r="F32" s="24"/>
      <c r="G32" s="24"/>
      <c r="H32" s="25">
        <v>14897.385350000002</v>
      </c>
      <c r="I32" s="73">
        <f>SUM(I15:I31)</f>
        <v>0.96404581438910075</v>
      </c>
      <c r="J32" s="27"/>
      <c r="L32" s="103"/>
      <c r="M32" s="1"/>
      <c r="N32" s="114"/>
      <c r="O32" s="29"/>
      <c r="Q32" s="29"/>
    </row>
    <row r="33" spans="2:14" s="4" customFormat="1">
      <c r="C33" s="23"/>
      <c r="D33" s="27"/>
      <c r="E33" s="27"/>
      <c r="F33" s="27"/>
      <c r="G33" s="27"/>
      <c r="H33" s="30"/>
      <c r="I33" s="31"/>
      <c r="J33" s="27"/>
      <c r="L33" s="103"/>
      <c r="M33" s="1"/>
    </row>
    <row r="34" spans="2:14" s="4" customFormat="1">
      <c r="C34" s="23"/>
      <c r="D34" s="19" t="s">
        <v>32</v>
      </c>
      <c r="E34" s="1"/>
      <c r="F34" s="1"/>
      <c r="G34" s="1"/>
      <c r="H34" s="17"/>
      <c r="I34" s="18"/>
      <c r="J34" s="27"/>
      <c r="L34" s="103"/>
      <c r="M34" s="1"/>
    </row>
    <row r="35" spans="2:14" s="4" customFormat="1">
      <c r="B35" s="4" t="str">
        <f>+$C$7&amp;D35</f>
        <v>IL&amp;FS  Infrastructure Debt Fund Series 3ACollateralised Borrowing &amp; Lending Obligation (CBLO)</v>
      </c>
      <c r="C35" s="23"/>
      <c r="D35" s="4" t="s">
        <v>33</v>
      </c>
      <c r="E35" s="116"/>
      <c r="F35" s="116"/>
      <c r="G35" s="116"/>
      <c r="H35" s="17">
        <v>0</v>
      </c>
      <c r="I35" s="18">
        <f>+H35/$H$47</f>
        <v>0</v>
      </c>
      <c r="J35" s="27"/>
      <c r="L35" s="103"/>
      <c r="M35" s="1"/>
    </row>
    <row r="36" spans="2:14" s="4" customFormat="1">
      <c r="C36" s="23"/>
      <c r="D36" s="1"/>
      <c r="E36" s="1"/>
      <c r="F36" s="1"/>
      <c r="G36" s="1"/>
      <c r="H36" s="116"/>
      <c r="I36" s="170"/>
      <c r="J36" s="27"/>
      <c r="L36" s="103"/>
      <c r="M36" s="1"/>
    </row>
    <row r="37" spans="2:14">
      <c r="C37" s="16"/>
      <c r="D37" s="24" t="s">
        <v>31</v>
      </c>
      <c r="E37" s="24"/>
      <c r="F37" s="24"/>
      <c r="G37" s="24"/>
      <c r="H37" s="118">
        <v>0</v>
      </c>
      <c r="I37" s="171">
        <f>SUM(I35:I36)</f>
        <v>0</v>
      </c>
    </row>
    <row r="38" spans="2:14">
      <c r="C38" s="16"/>
      <c r="D38" s="27"/>
      <c r="E38" s="27"/>
      <c r="F38" s="27"/>
      <c r="G38" s="27"/>
      <c r="H38" s="172"/>
      <c r="I38" s="173"/>
    </row>
    <row r="39" spans="2:14">
      <c r="B39" s="4" t="str">
        <f>+$C$7&amp;D39</f>
        <v>IL&amp;FS  Infrastructure Debt Fund Series 3ACBLO Margin</v>
      </c>
      <c r="C39" s="16"/>
      <c r="D39" s="19" t="s">
        <v>34</v>
      </c>
      <c r="E39" s="116"/>
      <c r="F39" s="116"/>
      <c r="H39" s="17">
        <v>2.5</v>
      </c>
      <c r="I39" s="18">
        <f>+H39/$H$47</f>
        <v>1.6178104273665393E-4</v>
      </c>
    </row>
    <row r="40" spans="2:14">
      <c r="C40" s="16"/>
      <c r="D40" s="19"/>
      <c r="E40" s="116"/>
      <c r="F40" s="116"/>
      <c r="H40" s="17"/>
      <c r="I40" s="38"/>
    </row>
    <row r="41" spans="2:14" s="4" customFormat="1">
      <c r="C41" s="23"/>
      <c r="D41" s="24" t="s">
        <v>31</v>
      </c>
      <c r="E41" s="24"/>
      <c r="F41" s="24"/>
      <c r="G41" s="24"/>
      <c r="H41" s="25">
        <v>2.5</v>
      </c>
      <c r="I41" s="72">
        <f>SUM(I39:I40)</f>
        <v>1.6178104273665393E-4</v>
      </c>
      <c r="J41" s="27"/>
      <c r="L41" s="103"/>
      <c r="M41" s="1"/>
    </row>
    <row r="42" spans="2:14">
      <c r="C42" s="16"/>
      <c r="H42" s="17"/>
      <c r="I42" s="18"/>
    </row>
    <row r="43" spans="2:14">
      <c r="C43" s="16"/>
      <c r="D43" s="19" t="s">
        <v>35</v>
      </c>
      <c r="H43" s="17"/>
      <c r="I43" s="18"/>
    </row>
    <row r="44" spans="2:14">
      <c r="C44" s="16">
        <v>1</v>
      </c>
      <c r="D44" s="1" t="s">
        <v>36</v>
      </c>
      <c r="E44" s="116"/>
      <c r="F44" s="116"/>
      <c r="H44" s="17">
        <v>-22.346531500003039</v>
      </c>
      <c r="I44" s="18">
        <f>+H44/$H$47</f>
        <v>-1.4460980670471899E-3</v>
      </c>
    </row>
    <row r="45" spans="2:14">
      <c r="B45" s="4" t="str">
        <f>+$C$7&amp;D45</f>
        <v>IL&amp;FS  Infrastructure Debt Fund Series 3ACash &amp; Cash Equivalents</v>
      </c>
      <c r="C45" s="16">
        <v>2</v>
      </c>
      <c r="D45" s="1" t="s">
        <v>37</v>
      </c>
      <c r="E45" s="116"/>
      <c r="F45" s="116"/>
      <c r="H45" s="17">
        <v>575.44601650000004</v>
      </c>
      <c r="I45" s="18">
        <f>+H45/$H$47</f>
        <v>3.723850263520951E-2</v>
      </c>
    </row>
    <row r="46" spans="2:14" s="4" customFormat="1">
      <c r="C46" s="23"/>
      <c r="D46" s="24" t="s">
        <v>31</v>
      </c>
      <c r="E46" s="24"/>
      <c r="F46" s="24"/>
      <c r="G46" s="24"/>
      <c r="H46" s="25">
        <v>553.099484999997</v>
      </c>
      <c r="I46" s="73">
        <f>SUM(I44:I45)</f>
        <v>3.5792404568162323E-2</v>
      </c>
      <c r="J46" s="27"/>
      <c r="L46" s="103"/>
      <c r="M46" s="1"/>
    </row>
    <row r="47" spans="2:14" s="4" customFormat="1">
      <c r="C47" s="23"/>
      <c r="D47" s="39" t="s">
        <v>38</v>
      </c>
      <c r="E47" s="39"/>
      <c r="F47" s="39"/>
      <c r="G47" s="39"/>
      <c r="H47" s="40">
        <v>15452.984834999999</v>
      </c>
      <c r="I47" s="120">
        <f>+I32+I37+I41+I46</f>
        <v>0.99999999999999978</v>
      </c>
      <c r="J47" s="42"/>
      <c r="L47" s="103"/>
      <c r="M47" s="1"/>
      <c r="N47" s="114"/>
    </row>
    <row r="48" spans="2:14">
      <c r="C48" s="16"/>
      <c r="D48" s="42"/>
      <c r="E48" s="42"/>
      <c r="F48" s="42"/>
      <c r="G48" s="42"/>
      <c r="H48" s="43"/>
      <c r="I48" s="121"/>
      <c r="J48" s="42"/>
      <c r="N48" s="80"/>
    </row>
    <row r="49" spans="3:9">
      <c r="C49" s="16"/>
      <c r="D49" s="45" t="s">
        <v>39</v>
      </c>
      <c r="H49" s="21"/>
      <c r="I49" s="46"/>
    </row>
    <row r="51" spans="3:9" hidden="1">
      <c r="G51" s="122">
        <v>1494519823.6199999</v>
      </c>
      <c r="H51" s="21">
        <v>14945.198236199998</v>
      </c>
    </row>
    <row r="52" spans="3:9" hidden="1">
      <c r="H52" s="21">
        <v>507.78659880000123</v>
      </c>
    </row>
  </sheetData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" right="0" top="0" bottom="0" header="0" footer="0"/>
  <pageSetup paperSize="9" scale="6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5:O50"/>
  <sheetViews>
    <sheetView tabSelected="1" view="pageBreakPreview" topLeftCell="C1" zoomScale="87" zoomScaleNormal="100" zoomScaleSheetLayoutView="87" workbookViewId="0">
      <selection activeCell="F36" sqref="F36"/>
    </sheetView>
  </sheetViews>
  <sheetFormatPr defaultRowHeight="15.75"/>
  <cols>
    <col min="1" max="1" width="4.28515625" style="1" hidden="1" customWidth="1"/>
    <col min="2" max="2" width="6.5703125" style="1" hidden="1" customWidth="1"/>
    <col min="3" max="3" width="7.5703125" style="1" customWidth="1"/>
    <col min="4" max="4" width="58.7109375" style="1" customWidth="1"/>
    <col min="5" max="5" width="16.42578125" style="1" customWidth="1"/>
    <col min="6" max="6" width="17.85546875" style="1" customWidth="1"/>
    <col min="7" max="7" width="18.42578125" style="101" customWidth="1"/>
    <col min="8" max="8" width="16.85546875" style="1" customWidth="1"/>
    <col min="9" max="9" width="14.7109375" style="1" customWidth="1"/>
    <col min="13" max="13" width="10.28515625" bestFit="1" customWidth="1"/>
  </cols>
  <sheetData>
    <row r="5" spans="1:9">
      <c r="C5" s="1" t="s">
        <v>0</v>
      </c>
    </row>
    <row r="7" spans="1:9">
      <c r="A7" s="4"/>
      <c r="B7" s="4"/>
      <c r="C7" s="86" t="s">
        <v>121</v>
      </c>
      <c r="D7" s="87"/>
      <c r="E7" s="87"/>
      <c r="F7" s="87"/>
      <c r="G7" s="87"/>
      <c r="H7" s="87"/>
      <c r="I7" s="88"/>
    </row>
    <row r="8" spans="1:9" ht="15.75" customHeight="1">
      <c r="A8" s="4"/>
      <c r="B8" s="4"/>
      <c r="C8" s="89" t="s">
        <v>2</v>
      </c>
      <c r="D8" s="90"/>
      <c r="E8" s="90"/>
      <c r="F8" s="90"/>
      <c r="G8" s="90"/>
      <c r="H8" s="90"/>
      <c r="I8" s="91"/>
    </row>
    <row r="9" spans="1:9">
      <c r="C9" s="92"/>
      <c r="D9" s="93"/>
      <c r="E9" s="93"/>
      <c r="F9" s="93"/>
      <c r="G9" s="93"/>
      <c r="H9" s="93"/>
      <c r="I9" s="94"/>
    </row>
    <row r="10" spans="1:9">
      <c r="C10" s="53"/>
      <c r="D10" s="7"/>
      <c r="E10" s="8"/>
      <c r="F10" s="8"/>
      <c r="G10" s="104"/>
      <c r="H10" s="10"/>
      <c r="I10" s="105"/>
    </row>
    <row r="11" spans="1:9">
      <c r="A11" s="4"/>
      <c r="B11" s="4"/>
      <c r="C11" s="95" t="s">
        <v>3</v>
      </c>
      <c r="D11" s="106" t="s">
        <v>4</v>
      </c>
      <c r="E11" s="106" t="s">
        <v>5</v>
      </c>
      <c r="F11" s="107" t="s">
        <v>6</v>
      </c>
      <c r="G11" s="106" t="s">
        <v>7</v>
      </c>
      <c r="H11" s="108" t="s">
        <v>8</v>
      </c>
      <c r="I11" s="109" t="s">
        <v>9</v>
      </c>
    </row>
    <row r="12" spans="1:9">
      <c r="C12" s="95"/>
      <c r="D12" s="106"/>
      <c r="E12" s="106"/>
      <c r="F12" s="107"/>
      <c r="G12" s="106"/>
      <c r="H12" s="108" t="s">
        <v>10</v>
      </c>
      <c r="I12" s="109"/>
    </row>
    <row r="13" spans="1:9">
      <c r="C13" s="16"/>
      <c r="H13" s="17"/>
      <c r="I13" s="18"/>
    </row>
    <row r="14" spans="1:9">
      <c r="C14" s="16"/>
      <c r="D14" s="19" t="s">
        <v>11</v>
      </c>
      <c r="H14" s="17"/>
      <c r="I14" s="18"/>
    </row>
    <row r="15" spans="1:9">
      <c r="A15" s="1" t="str">
        <f t="shared" ref="A15:A24" si="0">+$C$7&amp;D15</f>
        <v>IL&amp;FS  Infrastructure Debt Fund Series 3BBhilwara Green Energy Limited</v>
      </c>
      <c r="C15" s="16">
        <v>1</v>
      </c>
      <c r="D15" s="1" t="s">
        <v>50</v>
      </c>
      <c r="E15" s="1" t="s">
        <v>51</v>
      </c>
      <c r="F15" s="1" t="s">
        <v>87</v>
      </c>
      <c r="G15" s="101">
        <v>340000</v>
      </c>
      <c r="H15" s="17">
        <v>3400</v>
      </c>
      <c r="I15" s="18">
        <f>+H15/$H$45</f>
        <v>0.2064964553217534</v>
      </c>
    </row>
    <row r="16" spans="1:9">
      <c r="A16" s="1" t="str">
        <f t="shared" si="0"/>
        <v>IL&amp;FS  Infrastructure Debt Fund Series 3BIL&amp;FS Solar Power Limited</v>
      </c>
      <c r="C16" s="16">
        <v>2</v>
      </c>
      <c r="D16" s="1" t="s">
        <v>44</v>
      </c>
      <c r="E16" s="1" t="s">
        <v>45</v>
      </c>
      <c r="F16" s="1" t="s">
        <v>46</v>
      </c>
      <c r="G16" s="101">
        <v>215</v>
      </c>
      <c r="H16" s="17">
        <v>2436.5001600000001</v>
      </c>
      <c r="I16" s="18">
        <f>+H16/$H$45</f>
        <v>0.14797901365614263</v>
      </c>
    </row>
    <row r="17" spans="1:15">
      <c r="A17" s="1" t="str">
        <f t="shared" si="0"/>
        <v>IL&amp;FS  Infrastructure Debt Fund Series 3BIL&amp;FS Wind Energy Limited</v>
      </c>
      <c r="C17" s="16">
        <v>3</v>
      </c>
      <c r="D17" s="1" t="s">
        <v>12</v>
      </c>
      <c r="E17" s="1" t="s">
        <v>13</v>
      </c>
      <c r="F17" s="1" t="s">
        <v>88</v>
      </c>
      <c r="G17" s="101">
        <v>125</v>
      </c>
      <c r="H17" s="17">
        <v>1649.2134000000001</v>
      </c>
      <c r="I17" s="18">
        <f>+H17/$H$45</f>
        <v>0.10016374152033442</v>
      </c>
    </row>
    <row r="18" spans="1:15">
      <c r="A18" s="1" t="str">
        <f t="shared" si="0"/>
        <v>IL&amp;FS  Infrastructure Debt Fund Series 3BBhilwara Green Energy Limited</v>
      </c>
      <c r="C18" s="16">
        <v>4</v>
      </c>
      <c r="D18" s="1" t="s">
        <v>50</v>
      </c>
      <c r="E18" s="1" t="s">
        <v>51</v>
      </c>
      <c r="F18" s="1" t="s">
        <v>52</v>
      </c>
      <c r="G18" s="101">
        <v>70000</v>
      </c>
      <c r="H18" s="17">
        <v>700</v>
      </c>
      <c r="I18" s="18">
        <f>+H18/$H$45</f>
        <v>4.2513976095655111E-2</v>
      </c>
    </row>
    <row r="19" spans="1:15">
      <c r="C19" s="16"/>
      <c r="H19" s="17"/>
      <c r="I19" s="18"/>
    </row>
    <row r="20" spans="1:15">
      <c r="A20" s="1" t="str">
        <f t="shared" si="0"/>
        <v>IL&amp;FS  Infrastructure Debt Fund Series 3BDebt Instrument-Privately Placed-Unlisted</v>
      </c>
      <c r="C20" s="16"/>
      <c r="D20" s="19" t="s">
        <v>15</v>
      </c>
      <c r="H20" s="17"/>
      <c r="I20" s="18"/>
    </row>
    <row r="21" spans="1:15">
      <c r="A21" s="1" t="str">
        <f t="shared" si="0"/>
        <v>IL&amp;FS  Infrastructure Debt Fund Series 3BAMRI Hospital Limited</v>
      </c>
      <c r="C21" s="16">
        <v>5</v>
      </c>
      <c r="D21" s="1" t="s">
        <v>41</v>
      </c>
      <c r="E21" s="1" t="s">
        <v>28</v>
      </c>
      <c r="F21" s="1" t="s">
        <v>112</v>
      </c>
      <c r="G21" s="101">
        <v>410</v>
      </c>
      <c r="H21" s="17">
        <v>4098.3431499999997</v>
      </c>
      <c r="I21" s="18">
        <f t="shared" ref="I21:I29" si="1">+H21/$H$45</f>
        <v>0.24890980387270265</v>
      </c>
    </row>
    <row r="22" spans="1:15">
      <c r="A22" s="1" t="str">
        <f t="shared" si="0"/>
        <v>IL&amp;FS  Infrastructure Debt Fund Series 3BKanchanjunga Power Company Private Limited</v>
      </c>
      <c r="C22" s="16">
        <v>6</v>
      </c>
      <c r="D22" s="1" t="s">
        <v>89</v>
      </c>
      <c r="E22" s="1" t="s">
        <v>90</v>
      </c>
      <c r="F22" s="1" t="s">
        <v>113</v>
      </c>
      <c r="G22" s="101">
        <v>160</v>
      </c>
      <c r="H22" s="17">
        <v>1600</v>
      </c>
      <c r="I22" s="18">
        <f t="shared" si="1"/>
        <v>9.7174802504354535E-2</v>
      </c>
    </row>
    <row r="23" spans="1:15">
      <c r="A23" s="1" t="str">
        <f>+$C$7&amp;D23</f>
        <v>IL&amp;FS  Infrastructure Debt Fund Series 3BKanchanjunga Power Company Private Limited</v>
      </c>
      <c r="C23" s="16">
        <v>7</v>
      </c>
      <c r="D23" s="1" t="s">
        <v>89</v>
      </c>
      <c r="E23" s="1" t="s">
        <v>90</v>
      </c>
      <c r="F23" s="1" t="s">
        <v>102</v>
      </c>
      <c r="G23" s="101">
        <v>100</v>
      </c>
      <c r="H23" s="17">
        <v>1000</v>
      </c>
      <c r="I23" s="18">
        <f t="shared" si="1"/>
        <v>6.0734251565221581E-2</v>
      </c>
    </row>
    <row r="24" spans="1:15">
      <c r="A24" s="1" t="str">
        <f t="shared" si="0"/>
        <v>IL&amp;FS  Infrastructure Debt Fund Series 3BBG Wind Power Limited</v>
      </c>
      <c r="C24" s="16">
        <v>8</v>
      </c>
      <c r="D24" s="1" t="s">
        <v>66</v>
      </c>
      <c r="E24" s="1" t="s">
        <v>67</v>
      </c>
      <c r="F24" s="1" t="s">
        <v>68</v>
      </c>
      <c r="G24" s="101">
        <v>70000</v>
      </c>
      <c r="H24" s="17">
        <v>700</v>
      </c>
      <c r="I24" s="18">
        <f t="shared" si="1"/>
        <v>4.2513976095655111E-2</v>
      </c>
    </row>
    <row r="25" spans="1:15">
      <c r="A25" s="1" t="str">
        <f>+$C$7&amp;D25</f>
        <v>IL&amp;FS  Infrastructure Debt Fund Series 3BBhilangana Hydro Power Limited</v>
      </c>
      <c r="C25" s="16">
        <v>9</v>
      </c>
      <c r="D25" s="1" t="s">
        <v>25</v>
      </c>
      <c r="E25" s="1" t="s">
        <v>26</v>
      </c>
      <c r="F25" s="1" t="s">
        <v>73</v>
      </c>
      <c r="G25" s="101">
        <v>24</v>
      </c>
      <c r="H25" s="17">
        <v>240</v>
      </c>
      <c r="I25" s="18">
        <f t="shared" si="1"/>
        <v>1.457622037565318E-2</v>
      </c>
    </row>
    <row r="26" spans="1:15">
      <c r="A26" s="1" t="str">
        <f>+$C$7&amp;D26</f>
        <v>IL&amp;FS  Infrastructure Debt Fund Series 3BClean Max Enviro Energy Solutions Private Limited</v>
      </c>
      <c r="C26" s="16">
        <v>10</v>
      </c>
      <c r="D26" s="1" t="s">
        <v>21</v>
      </c>
      <c r="E26" s="1" t="s">
        <v>22</v>
      </c>
      <c r="F26" s="1" t="s">
        <v>23</v>
      </c>
      <c r="G26" s="101">
        <v>24</v>
      </c>
      <c r="H26" s="17">
        <v>240</v>
      </c>
      <c r="I26" s="18">
        <f t="shared" si="1"/>
        <v>1.457622037565318E-2</v>
      </c>
    </row>
    <row r="27" spans="1:15">
      <c r="A27" s="1" t="str">
        <f>+$C$7&amp;D27</f>
        <v>IL&amp;FS  Infrastructure Debt Fund Series 3BTanglin Developments Limited</v>
      </c>
      <c r="C27" s="16">
        <v>11</v>
      </c>
      <c r="D27" s="1" t="s">
        <v>98</v>
      </c>
      <c r="E27" s="1" t="s">
        <v>99</v>
      </c>
      <c r="F27" s="1" t="s">
        <v>100</v>
      </c>
      <c r="G27" s="101">
        <v>10</v>
      </c>
      <c r="H27" s="17">
        <v>101.06165</v>
      </c>
      <c r="I27" s="18">
        <f t="shared" si="1"/>
        <v>6.1379036746963761E-3</v>
      </c>
    </row>
    <row r="28" spans="1:15">
      <c r="C28" s="16">
        <v>12</v>
      </c>
      <c r="D28" s="1" t="s">
        <v>107</v>
      </c>
      <c r="E28" s="1" t="s">
        <v>108</v>
      </c>
      <c r="F28" s="1" t="s">
        <v>109</v>
      </c>
      <c r="G28" s="101">
        <v>100</v>
      </c>
      <c r="H28" s="17">
        <v>100</v>
      </c>
      <c r="I28" s="18">
        <f t="shared" si="1"/>
        <v>6.0734251565221584E-3</v>
      </c>
    </row>
    <row r="29" spans="1:15">
      <c r="C29" s="16">
        <v>12</v>
      </c>
      <c r="D29" s="1" t="s">
        <v>25</v>
      </c>
      <c r="E29" s="1" t="s">
        <v>26</v>
      </c>
      <c r="F29" s="1" t="s">
        <v>27</v>
      </c>
      <c r="G29" s="101">
        <v>10</v>
      </c>
      <c r="H29" s="17">
        <v>100</v>
      </c>
      <c r="I29" s="18">
        <f t="shared" si="1"/>
        <v>6.0734251565221584E-3</v>
      </c>
    </row>
    <row r="30" spans="1:15">
      <c r="A30" s="4"/>
      <c r="B30" s="4"/>
      <c r="C30" s="23"/>
      <c r="D30" s="24" t="s">
        <v>31</v>
      </c>
      <c r="E30" s="24"/>
      <c r="F30" s="24"/>
      <c r="G30" s="24"/>
      <c r="H30" s="25">
        <v>16365.11836</v>
      </c>
      <c r="I30" s="73">
        <f>SUM(I15:I29)</f>
        <v>0.99392321537086659</v>
      </c>
      <c r="L30" s="174"/>
      <c r="M30" s="175"/>
      <c r="O30" s="175"/>
    </row>
    <row r="31" spans="1:15">
      <c r="A31" s="4"/>
      <c r="B31" s="4"/>
      <c r="C31" s="23"/>
      <c r="D31" s="27"/>
      <c r="E31" s="27"/>
      <c r="F31" s="27"/>
      <c r="G31" s="27"/>
      <c r="H31" s="30"/>
      <c r="I31" s="31"/>
    </row>
    <row r="32" spans="1:15">
      <c r="A32" s="4"/>
      <c r="B32" s="4"/>
      <c r="C32" s="23"/>
      <c r="D32" s="19" t="s">
        <v>32</v>
      </c>
      <c r="G32" s="1"/>
      <c r="H32" s="17"/>
      <c r="I32" s="18"/>
    </row>
    <row r="33" spans="1:12">
      <c r="A33" s="4"/>
      <c r="B33" s="4" t="str">
        <f>+$C$7&amp;D33</f>
        <v>IL&amp;FS  Infrastructure Debt Fund Series 3BCollateralised Borrowing &amp; Lending Obligation (CBLO)</v>
      </c>
      <c r="C33" s="23"/>
      <c r="D33" s="4" t="s">
        <v>33</v>
      </c>
      <c r="E33" s="116"/>
      <c r="F33" s="116"/>
      <c r="G33" s="116"/>
      <c r="H33" s="17">
        <v>0</v>
      </c>
      <c r="I33" s="18">
        <f>+H33/$H$45</f>
        <v>0</v>
      </c>
    </row>
    <row r="34" spans="1:12">
      <c r="A34" s="4"/>
      <c r="B34" s="4"/>
      <c r="C34" s="23"/>
      <c r="G34" s="1"/>
      <c r="H34" s="116"/>
      <c r="I34" s="170"/>
    </row>
    <row r="35" spans="1:12">
      <c r="C35" s="16"/>
      <c r="D35" s="24" t="s">
        <v>31</v>
      </c>
      <c r="E35" s="24"/>
      <c r="F35" s="24"/>
      <c r="G35" s="24"/>
      <c r="H35" s="118">
        <v>0</v>
      </c>
      <c r="I35" s="171">
        <f>SUM(I33:I34)</f>
        <v>0</v>
      </c>
    </row>
    <row r="36" spans="1:12">
      <c r="C36" s="16"/>
      <c r="D36" s="27"/>
      <c r="E36" s="27"/>
      <c r="F36" s="27"/>
      <c r="G36" s="27"/>
      <c r="H36" s="172"/>
      <c r="I36" s="173"/>
    </row>
    <row r="37" spans="1:12">
      <c r="B37" s="4" t="str">
        <f>+$C$7&amp;D37</f>
        <v>IL&amp;FS  Infrastructure Debt Fund Series 3BCBLO Margin</v>
      </c>
      <c r="C37" s="16"/>
      <c r="D37" s="19" t="s">
        <v>34</v>
      </c>
      <c r="E37" s="116"/>
      <c r="F37" s="116"/>
      <c r="H37" s="17">
        <v>2.5</v>
      </c>
      <c r="I37" s="18">
        <f>+H37/$H$45</f>
        <v>1.5183562891305397E-4</v>
      </c>
    </row>
    <row r="38" spans="1:12">
      <c r="C38" s="16"/>
      <c r="D38" s="19"/>
      <c r="E38" s="116"/>
      <c r="F38" s="116"/>
      <c r="H38" s="17"/>
      <c r="I38" s="38"/>
    </row>
    <row r="39" spans="1:12">
      <c r="A39" s="4"/>
      <c r="B39" s="4"/>
      <c r="C39" s="23"/>
      <c r="D39" s="24" t="s">
        <v>31</v>
      </c>
      <c r="E39" s="24"/>
      <c r="F39" s="24"/>
      <c r="G39" s="24"/>
      <c r="H39" s="25">
        <v>2.5</v>
      </c>
      <c r="I39" s="72">
        <f>SUM(I37:I38)</f>
        <v>1.5183562891305397E-4</v>
      </c>
    </row>
    <row r="40" spans="1:12">
      <c r="C40" s="16"/>
      <c r="H40" s="17"/>
      <c r="I40" s="18"/>
    </row>
    <row r="41" spans="1:12">
      <c r="C41" s="16"/>
      <c r="D41" s="19" t="s">
        <v>35</v>
      </c>
      <c r="H41" s="17"/>
      <c r="I41" s="18"/>
    </row>
    <row r="42" spans="1:12">
      <c r="C42" s="16">
        <v>1</v>
      </c>
      <c r="D42" s="1" t="s">
        <v>36</v>
      </c>
      <c r="E42" s="116"/>
      <c r="F42" s="116"/>
      <c r="H42" s="17">
        <v>-22.846288700000514</v>
      </c>
      <c r="I42" s="18">
        <f>+H42/$H$45</f>
        <v>-1.3875522452375104E-3</v>
      </c>
    </row>
    <row r="43" spans="1:12">
      <c r="B43" s="4" t="str">
        <f>+$C$7&amp;D43</f>
        <v>IL&amp;FS  Infrastructure Debt Fund Series 3BCash &amp; Cash Equivalents</v>
      </c>
      <c r="C43" s="16">
        <v>2</v>
      </c>
      <c r="D43" s="1" t="s">
        <v>37</v>
      </c>
      <c r="E43" s="116"/>
      <c r="F43" s="116"/>
      <c r="H43" s="17">
        <v>120.40160300000001</v>
      </c>
      <c r="I43" s="18">
        <f>+H43/$H$45</f>
        <v>7.3125012454579386E-3</v>
      </c>
    </row>
    <row r="44" spans="1:12">
      <c r="A44" s="4"/>
      <c r="B44" s="4"/>
      <c r="C44" s="23"/>
      <c r="D44" s="24" t="s">
        <v>31</v>
      </c>
      <c r="E44" s="24"/>
      <c r="F44" s="24"/>
      <c r="G44" s="24"/>
      <c r="H44" s="25">
        <v>97.555314299999495</v>
      </c>
      <c r="I44" s="73">
        <f>SUM(I42:I43)</f>
        <v>5.9249490002204284E-3</v>
      </c>
    </row>
    <row r="45" spans="1:12">
      <c r="A45" s="4"/>
      <c r="B45" s="4"/>
      <c r="C45" s="23"/>
      <c r="D45" s="39" t="s">
        <v>38</v>
      </c>
      <c r="E45" s="39"/>
      <c r="F45" s="39"/>
      <c r="G45" s="39"/>
      <c r="H45" s="40">
        <v>16465.1736743</v>
      </c>
      <c r="I45" s="120">
        <f>+I30+I35+I39+I44</f>
        <v>1</v>
      </c>
      <c r="L45" s="174"/>
    </row>
    <row r="46" spans="1:12" s="176" customFormat="1">
      <c r="A46" s="1"/>
      <c r="B46" s="1"/>
      <c r="C46" s="16"/>
      <c r="D46" s="42"/>
      <c r="E46" s="42"/>
      <c r="F46" s="42"/>
      <c r="G46" s="42"/>
      <c r="H46" s="43"/>
      <c r="I46" s="121"/>
      <c r="L46" s="177"/>
    </row>
    <row r="47" spans="1:12">
      <c r="C47" s="16"/>
      <c r="D47" s="45" t="s">
        <v>39</v>
      </c>
      <c r="H47" s="21"/>
      <c r="I47" s="46"/>
    </row>
    <row r="49" spans="7:8" hidden="1">
      <c r="G49" s="122">
        <v>1592507605.24</v>
      </c>
      <c r="H49" s="21">
        <v>15925.0760524</v>
      </c>
    </row>
    <row r="50" spans="7:8" hidden="1">
      <c r="H50" s="21">
        <v>540.09762190000038</v>
      </c>
    </row>
  </sheetData>
  <mergeCells count="8">
    <mergeCell ref="C7:I7"/>
    <mergeCell ref="C8:I8"/>
    <mergeCell ref="C9:I9"/>
    <mergeCell ref="C11:C12"/>
    <mergeCell ref="D11:D12"/>
    <mergeCell ref="E11:E12"/>
    <mergeCell ref="G11:G12"/>
    <mergeCell ref="I11:I12"/>
  </mergeCell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1A</vt:lpstr>
      <vt:lpstr>1B</vt:lpstr>
      <vt:lpstr>1C</vt:lpstr>
      <vt:lpstr>2A</vt:lpstr>
      <vt:lpstr>2B</vt:lpstr>
      <vt:lpstr>2C</vt:lpstr>
      <vt:lpstr>3A</vt:lpstr>
      <vt:lpstr>3B</vt:lpstr>
      <vt:lpstr>'1A'!Print_Area</vt:lpstr>
      <vt:lpstr>'1B'!Print_Area</vt:lpstr>
      <vt:lpstr>'1C'!Print_Area</vt:lpstr>
      <vt:lpstr>'2A'!Print_Area</vt:lpstr>
      <vt:lpstr>'2B'!Print_Area</vt:lpstr>
      <vt:lpstr>'2C'!Print_Area</vt:lpstr>
      <vt:lpstr>'3A'!Print_Area</vt:lpstr>
      <vt:lpstr>'3B'!Print_Area</vt:lpstr>
    </vt:vector>
  </TitlesOfParts>
  <Company>ISSL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vaibhav.sawant</dc:creator>
  <cp:lastModifiedBy>vaibhav.sawant</cp:lastModifiedBy>
  <dcterms:created xsi:type="dcterms:W3CDTF">2019-02-06T08:22:55Z</dcterms:created>
  <dcterms:modified xsi:type="dcterms:W3CDTF">2019-02-07T07:01:43Z</dcterms:modified>
</cp:coreProperties>
</file>